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stedingroep-my.sharepoint.com/personal/michiel_bakker_netverder_nl/Documents/Documenten/"/>
    </mc:Choice>
  </mc:AlternateContent>
  <xr:revisionPtr revIDLastSave="0" documentId="8_{A0E31062-A81B-46F6-91E7-F7E8674D276F}" xr6:coauthVersionLast="47" xr6:coauthVersionMax="47" xr10:uidLastSave="{00000000-0000-0000-0000-000000000000}"/>
  <bookViews>
    <workbookView xWindow="-98" yWindow="-98" windowWidth="21795" windowHeight="12975" firstSheet="2" activeTab="2" xr2:uid="{A45333D1-3A74-4B9A-B9F5-4BE1EAE0E91F}"/>
  </bookViews>
  <sheets>
    <sheet name="Tarieven grondgebonden" sheetId="3" state="hidden" r:id="rId1"/>
    <sheet name="Rekenblad" sheetId="1" state="hidden" r:id="rId2"/>
    <sheet name="Vergelijk (tarieven 2025)" sheetId="2" r:id="rId3"/>
  </sheets>
  <definedNames>
    <definedName name="_xlnm.Print_Area" localSheetId="2">'Vergelijk (tarieven 2025)'!$A$1:$K$71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9" i="2" l="1"/>
  <c r="F29" i="2"/>
  <c r="F30" i="2"/>
  <c r="F58" i="2"/>
  <c r="C4" i="1"/>
  <c r="C20" i="1" s="1"/>
  <c r="C3" i="1"/>
  <c r="B17" i="3"/>
  <c r="H58" i="2" l="1"/>
  <c r="J51" i="2"/>
  <c r="J50" i="2"/>
  <c r="J49" i="2"/>
  <c r="C14" i="1"/>
  <c r="C17" i="3"/>
  <c r="H59" i="2" s="1"/>
  <c r="C13" i="1"/>
  <c r="C19" i="1"/>
  <c r="C15" i="3"/>
  <c r="H30" i="2" s="1"/>
  <c r="C13" i="3"/>
  <c r="H31" i="2" s="1"/>
  <c r="C10" i="3"/>
  <c r="C9" i="3"/>
  <c r="C8" i="3"/>
  <c r="J23" i="2"/>
  <c r="J22" i="2"/>
  <c r="J21" i="2"/>
  <c r="C35" i="1"/>
  <c r="J53" i="2" l="1"/>
  <c r="J58" i="2"/>
  <c r="H57" i="2"/>
  <c r="J59" i="2"/>
  <c r="J30" i="2"/>
  <c r="H29" i="2"/>
  <c r="J25" i="2"/>
  <c r="J29" i="2" l="1"/>
  <c r="C9" i="1"/>
  <c r="J10" i="2" s="1"/>
  <c r="C7" i="1" l="1"/>
  <c r="F31" i="2"/>
  <c r="J31" i="2" s="1"/>
  <c r="J33" i="2" s="1"/>
  <c r="E37" i="2" s="1"/>
  <c r="C28" i="1" l="1"/>
  <c r="H37" i="2"/>
  <c r="J37" i="2" s="1"/>
  <c r="J41" i="2" s="1"/>
  <c r="C5" i="1"/>
  <c r="C24" i="1" s="1"/>
  <c r="C10" i="1" l="1"/>
  <c r="C12" i="1" s="1"/>
  <c r="J13" i="2" s="1"/>
  <c r="C11" i="1" l="1"/>
  <c r="J14" i="2" s="1"/>
  <c r="F57" i="2" l="1"/>
  <c r="J57" i="2" s="1"/>
  <c r="J61" i="2" s="1"/>
  <c r="E65" i="2" s="1"/>
  <c r="C23" i="1"/>
  <c r="H65" i="2" l="1"/>
  <c r="J65" i="2" s="1"/>
  <c r="J69" i="2" s="1"/>
</calcChain>
</file>

<file path=xl/sharedStrings.xml><?xml version="1.0" encoding="utf-8"?>
<sst xmlns="http://schemas.openxmlformats.org/spreadsheetml/2006/main" count="183" uniqueCount="108">
  <si>
    <t>Tarievenblad Warmte en Koude DNWG Warmte B.V. 2024</t>
  </si>
  <si>
    <t>Goes, Ouverture</t>
  </si>
  <si>
    <t>Grondgebonden woningen Tarief DNWG Warmte</t>
  </si>
  <si>
    <t>Tarief DNWG Warmte</t>
  </si>
  <si>
    <t>incl BTW</t>
  </si>
  <si>
    <t>excl. BTW</t>
  </si>
  <si>
    <t>Vastrecht warmte</t>
  </si>
  <si>
    <t>Vastrecht koude (&lt;2kW)</t>
  </si>
  <si>
    <t>Meterhuur</t>
  </si>
  <si>
    <t>Levering Warmte per GJ</t>
  </si>
  <si>
    <t>Compensatie elektriciteitsverbruik warmtepomp per kWh</t>
  </si>
  <si>
    <t>Tarief opwarming drinkwater</t>
  </si>
  <si>
    <t>Rekenvoorbeeld Ouverture nieuwe meters</t>
  </si>
  <si>
    <t>Toelichting DNWG site Ouverture</t>
  </si>
  <si>
    <t>Levering warmte per GJ - woningen van eindfactuur (bronwarmte)</t>
  </si>
  <si>
    <t>GJ</t>
  </si>
  <si>
    <t>ingevuld door klant (2024)</t>
  </si>
  <si>
    <t>Compensatie elektr. Verbruik warmtepomp</t>
  </si>
  <si>
    <t>kWh</t>
  </si>
  <si>
    <t>Schat uw warmtapwaterverbruik</t>
  </si>
  <si>
    <t>m3</t>
  </si>
  <si>
    <t>(dit wordt gebruikt om het aandeel energie voor warmtapwater te berekenen)</t>
  </si>
  <si>
    <t>COP Warmtepomp</t>
  </si>
  <si>
    <t>uitgerekend met bronwarmte en elektriciteitsverbruik 2024</t>
  </si>
  <si>
    <t>Energieverbruik warmtepompwoning Bron + elektr</t>
  </si>
  <si>
    <t>uitgerekend met bronenergie en elektraverbruik</t>
  </si>
  <si>
    <t>Waarvan Tapwaterbereiding</t>
  </si>
  <si>
    <t>uitgerekend met ACM factor en ingevoerde m3</t>
  </si>
  <si>
    <t>Waarvan CV</t>
  </si>
  <si>
    <t>verschil  tussen  energieverbruik totaal en aandeel  warmtapwaterenergie</t>
  </si>
  <si>
    <t>Oude situatie</t>
  </si>
  <si>
    <t>uitvoer</t>
  </si>
  <si>
    <t>36,4 GJ bronwarmte en 3737 kWh elektriciteit geeft 49,9 GJ warmte voor CV en tapwaterverwarming</t>
  </si>
  <si>
    <t xml:space="preserve">tarief /GJ </t>
  </si>
  <si>
    <t>€/GJ</t>
  </si>
  <si>
    <t>(Tarief NetVerder)</t>
  </si>
  <si>
    <t>We kunnen niet zien hoeveel GJ er naar CV en tapwater gaat</t>
  </si>
  <si>
    <r>
      <t>tarief om 1 m</t>
    </r>
    <r>
      <rPr>
        <vertAlign val="superscript"/>
        <sz val="12"/>
        <color theme="1"/>
        <rFont val="Aptos Narrow"/>
        <family val="2"/>
        <scheme val="minor"/>
      </rPr>
      <t>3</t>
    </r>
    <r>
      <rPr>
        <sz val="12"/>
        <color theme="1"/>
        <rFont val="Aptos Narrow"/>
        <family val="2"/>
        <scheme val="minor"/>
      </rPr>
      <t xml:space="preserve"> tapwater te verwarmen</t>
    </r>
  </si>
  <si>
    <r>
      <t>€/m</t>
    </r>
    <r>
      <rPr>
        <vertAlign val="superscript"/>
        <sz val="12"/>
        <color theme="1"/>
        <rFont val="Aptos Narrow"/>
        <family val="2"/>
        <scheme val="minor"/>
      </rPr>
      <t>3</t>
    </r>
  </si>
  <si>
    <t>(Tarief NetVerder, staat afgerond op € 9,20 op factuur)</t>
  </si>
  <si>
    <t>De ACM heeft bepaald dat er 0,21 GJ nodig is om 1 m3 op te warmen. We rekenen dus 0,21* het GJ tarief = afgerond. € 9,20 per m3</t>
  </si>
  <si>
    <r>
      <t>Energie per m</t>
    </r>
    <r>
      <rPr>
        <vertAlign val="superscript"/>
        <sz val="12"/>
        <color theme="1"/>
        <rFont val="Aptos Narrow"/>
        <family val="2"/>
        <scheme val="minor"/>
      </rPr>
      <t>3</t>
    </r>
    <r>
      <rPr>
        <sz val="12"/>
        <color theme="1"/>
        <rFont val="Aptos Narrow"/>
        <family val="2"/>
        <scheme val="minor"/>
      </rPr>
      <t xml:space="preserve"> volgens ACM</t>
    </r>
  </si>
  <si>
    <r>
      <t>GJ/m</t>
    </r>
    <r>
      <rPr>
        <vertAlign val="superscript"/>
        <sz val="12"/>
        <color theme="1"/>
        <rFont val="Aptos Narrow"/>
        <family val="2"/>
        <scheme val="minor"/>
      </rPr>
      <t>3</t>
    </r>
  </si>
  <si>
    <t>(factor opgegeven door ACM)</t>
  </si>
  <si>
    <t>Compensatie elektr. Verbr.</t>
  </si>
  <si>
    <t>€/kWh</t>
  </si>
  <si>
    <t>Uw drinkwater wordt verwarmd naar 65 graden, de temperatuur van het koude water varieert een beetje</t>
  </si>
  <si>
    <t>Huidige verrekening bronenergie en elektra</t>
  </si>
  <si>
    <t>De ACM heeft bepaald dat er gemiddeld 0,21 GJ nodig is om 1 m3 op te warmen. We rekenen dus € 9,20 per m3 wat verwarmd wordt</t>
  </si>
  <si>
    <t>Bronenergie</t>
  </si>
  <si>
    <t>ingevoerd</t>
  </si>
  <si>
    <t>De GJ's voor CV worden direct berekend.</t>
  </si>
  <si>
    <t>Elektra kWh naar GJ</t>
  </si>
  <si>
    <t>uitgerekend volgens tarievenblad</t>
  </si>
  <si>
    <t>Het elektriciteitsverbruik verandert niet.</t>
  </si>
  <si>
    <t>Nieuwe verrekening GJ's en m3</t>
  </si>
  <si>
    <r>
      <t xml:space="preserve">Nieuwe </t>
    </r>
    <r>
      <rPr>
        <b/>
        <sz val="12"/>
        <color theme="1"/>
        <rFont val="Aptos Narrow"/>
        <family val="2"/>
        <scheme val="minor"/>
      </rPr>
      <t>warmte</t>
    </r>
    <r>
      <rPr>
        <sz val="12"/>
        <color theme="1"/>
        <rFont val="Aptos Narrow"/>
        <family val="2"/>
        <scheme val="minor"/>
      </rPr>
      <t>meter</t>
    </r>
  </si>
  <si>
    <t>uitgerekend</t>
  </si>
  <si>
    <r>
      <t xml:space="preserve">Nieuwe </t>
    </r>
    <r>
      <rPr>
        <b/>
        <sz val="12"/>
        <color theme="1"/>
        <rFont val="Aptos Narrow"/>
        <family val="2"/>
        <scheme val="minor"/>
      </rPr>
      <t>water</t>
    </r>
    <r>
      <rPr>
        <sz val="12"/>
        <color theme="1"/>
        <rFont val="Aptos Narrow"/>
        <family val="2"/>
        <scheme val="minor"/>
      </rPr>
      <t>meter</t>
    </r>
  </si>
  <si>
    <t>ingevuld door klant</t>
  </si>
  <si>
    <t>GJ's (als 1 meter)</t>
  </si>
  <si>
    <t>Totaal</t>
  </si>
  <si>
    <t>calorische waarde gas</t>
  </si>
  <si>
    <r>
      <t>MJ/m</t>
    </r>
    <r>
      <rPr>
        <vertAlign val="superscript"/>
        <sz val="12"/>
        <color theme="1"/>
        <rFont val="Aptos Narrow"/>
        <family val="2"/>
        <scheme val="minor"/>
      </rPr>
      <t>3</t>
    </r>
  </si>
  <si>
    <t>gemiddeld gasgebruik warm tapwater</t>
  </si>
  <si>
    <r>
      <t>m</t>
    </r>
    <r>
      <rPr>
        <vertAlign val="superscript"/>
        <sz val="12"/>
        <color theme="1"/>
        <rFont val="Aptos Narrow"/>
        <family val="2"/>
        <scheme val="minor"/>
      </rPr>
      <t>3</t>
    </r>
  </si>
  <si>
    <t>dat is</t>
  </si>
  <si>
    <t xml:space="preserve">GJ gemiddeld </t>
  </si>
  <si>
    <t>Factuur vergelijk</t>
  </si>
  <si>
    <t xml:space="preserve"> grondgebonden woningen Ouverture in Goes</t>
  </si>
  <si>
    <t>Vul hieronder uw verbruiken van de eindfactuur 2024 in</t>
  </si>
  <si>
    <t>"Levering warmte per GJ - woningen" (bronwarmte)</t>
  </si>
  <si>
    <t xml:space="preserve">Hiermee maakt de warmtepomp </t>
  </si>
  <si>
    <t>Een deel van uw warmte is gebruikt om tapwater op te warmen.</t>
  </si>
  <si>
    <t>Schat uw warmtapwaterverbruik (bijvoorbeeld 12 m3 per persoon)</t>
  </si>
  <si>
    <t>De energie om dit tapwater op te warmen</t>
  </si>
  <si>
    <t>Oude facturatie</t>
  </si>
  <si>
    <t>SPECIFICATIE VASTE KOSTEN</t>
  </si>
  <si>
    <t>Omschrijving</t>
  </si>
  <si>
    <t>Vaste kosten</t>
  </si>
  <si>
    <t>BTW%</t>
  </si>
  <si>
    <t>Vast recht warmte - woningen</t>
  </si>
  <si>
    <t>Vast recht koude - woningen</t>
  </si>
  <si>
    <t>Meterhuur - woningen</t>
  </si>
  <si>
    <t>De vaste kosten (inclusief BTW) bedragen</t>
  </si>
  <si>
    <t>SPECIFICATIE VERBRUIKSKOSTEN</t>
  </si>
  <si>
    <t>Periode</t>
  </si>
  <si>
    <t>Begin stand meter</t>
  </si>
  <si>
    <t>Eind stand meter</t>
  </si>
  <si>
    <t>Verbruik</t>
  </si>
  <si>
    <t>Tarief per eenh.</t>
  </si>
  <si>
    <t>Levering warmte per GJ - woningen</t>
  </si>
  <si>
    <t>010125 t/m 311225</t>
  </si>
  <si>
    <t>---,--</t>
  </si>
  <si>
    <t>Levering warmte kWh-in GJ</t>
  </si>
  <si>
    <t>De verbruikskosten (inclusief BTW) bedragen</t>
  </si>
  <si>
    <t>Bedrag excl. BTW</t>
  </si>
  <si>
    <t>Bedrag BTW</t>
  </si>
  <si>
    <t>Bedrag incl. BTW</t>
  </si>
  <si>
    <t>Vaste en verbruikskosten</t>
  </si>
  <si>
    <t xml:space="preserve">Totaal </t>
  </si>
  <si>
    <t>Nieuwe facturatie</t>
  </si>
  <si>
    <t>In deze excel sheet laten we zien hoe de kosten op uw oude en nieuwe factuur worden weergegeven. 
Omdat er nog geen jaarverbruiken voor 2025 zijn, kunt u de gegevens van uw eindfactuur van 2024 in de gele vakken invullen. 
Een deel van de warmte wordt gebruikt voor uw tapwaterverwarming. De rest voor de verwarming van uw woning. 
Met de nieuwe meters worden deze apart berekend, (met de tarieven Warmte en Koude DNWG Warmte B.V. 2025).</t>
  </si>
  <si>
    <t>Bedragen zijn afgerond op twee cijfers achter de komma. Aan deze excel. berekening kunnen geen rechten ontleend worden</t>
  </si>
  <si>
    <t>De rest is gebruikt voor ruimteverwarming</t>
  </si>
  <si>
    <t>Warm tap water per m3 - woningen</t>
  </si>
  <si>
    <t>voor ruimteverwarming en warmwater samen</t>
  </si>
  <si>
    <t>Leest u alstublieft eerst de uitleg in de nieuwsbrief!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</si>
</sst>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quot;€&quot;\ * #,##0.00_ ;_ &quot;€&quot;\ * \-#,##0.00_ ;_ &quot;€&quot;\ * &quot;-&quot;??_ ;_ @_ "/>
    <numFmt numFmtId="164" formatCode="&quot;€&quot;\ #,##0.00"/>
    <numFmt numFmtId="165" formatCode="&quot;€&quot;\ #,##0.0000"/>
    <numFmt numFmtId="166" formatCode="0.0000"/>
  </numFmts>
  <fonts count="16" x14ac:knownFonts="1">
    <font>
      <sz val="11"/>
      <color theme="1"/>
      <name val="Aptos Narrow"/>
      <family val="2"/>
      <scheme val="minor"/>
    </font>
    <font>
      <b/>
      <sz val="12"/>
      <color theme="1"/>
      <name val="Aptos Narrow"/>
      <family val="2"/>
      <scheme val="minor"/>
    </font>
    <font>
      <sz val="12"/>
      <color theme="1"/>
      <name val="Aptos Narrow"/>
      <family val="2"/>
      <scheme val="minor"/>
    </font>
    <font>
      <vertAlign val="superscript"/>
      <sz val="12"/>
      <color theme="1"/>
      <name val="Aptos Narrow"/>
      <family val="2"/>
      <scheme val="minor"/>
    </font>
    <font>
      <sz val="11"/>
      <color theme="1"/>
      <name val="Aptos Narrow"/>
      <family val="2"/>
      <scheme val="minor"/>
    </font>
    <font>
      <sz val="10"/>
      <color theme="1"/>
      <name val="Aptos Narrow"/>
      <family val="2"/>
      <scheme val="minor"/>
    </font>
    <font>
      <u/>
      <sz val="11"/>
      <color theme="1"/>
      <name val="Aptos Narrow"/>
      <family val="2"/>
      <scheme val="minor"/>
    </font>
    <font>
      <b/>
      <sz val="18"/>
      <color rgb="FF00386E"/>
      <name val="Arial"/>
      <family val="2"/>
    </font>
    <font>
      <sz val="11"/>
      <color theme="1"/>
      <name val="Arial"/>
      <family val="2"/>
    </font>
    <font>
      <b/>
      <sz val="22"/>
      <color rgb="FF00386E"/>
      <name val="Arial"/>
      <family val="2"/>
    </font>
    <font>
      <b/>
      <sz val="11"/>
      <color rgb="FF00386E"/>
      <name val="Arial"/>
      <family val="2"/>
    </font>
    <font>
      <b/>
      <sz val="10"/>
      <color theme="1"/>
      <name val="Arial"/>
      <family val="2"/>
    </font>
    <font>
      <sz val="10"/>
      <color theme="1"/>
      <name val="Arial"/>
      <family val="2"/>
    </font>
    <font>
      <b/>
      <sz val="10"/>
      <color theme="0"/>
      <name val="Arial"/>
      <family val="2"/>
    </font>
    <font>
      <b/>
      <sz val="10"/>
      <color rgb="FF00386E"/>
      <name val="Arial"/>
      <family val="2"/>
    </font>
    <font>
      <sz val="10"/>
      <color theme="1"/>
      <name val="Arial"/>
      <family val="2"/>
    </font>
  </fonts>
  <fills count="8">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rgb="FF00386E"/>
        <bgColor indexed="64"/>
      </patternFill>
    </fill>
  </fills>
  <borders count="35">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386E"/>
      </left>
      <right/>
      <top style="thin">
        <color rgb="FF00386E"/>
      </top>
      <bottom/>
      <diagonal/>
    </border>
    <border>
      <left/>
      <right/>
      <top style="thin">
        <color rgb="FF00386E"/>
      </top>
      <bottom/>
      <diagonal/>
    </border>
    <border>
      <left style="thin">
        <color rgb="FF00386E"/>
      </left>
      <right/>
      <top style="thin">
        <color indexed="64"/>
      </top>
      <bottom/>
      <diagonal/>
    </border>
    <border>
      <left/>
      <right style="thin">
        <color rgb="FF00386E"/>
      </right>
      <top style="thin">
        <color indexed="64"/>
      </top>
      <bottom/>
      <diagonal/>
    </border>
    <border>
      <left style="thin">
        <color rgb="FF00386E"/>
      </left>
      <right/>
      <top/>
      <bottom/>
      <diagonal/>
    </border>
    <border>
      <left/>
      <right style="thin">
        <color rgb="FF00386E"/>
      </right>
      <top/>
      <bottom/>
      <diagonal/>
    </border>
    <border>
      <left style="thin">
        <color rgb="FF00386E"/>
      </left>
      <right/>
      <top/>
      <bottom style="thin">
        <color rgb="FF00386E"/>
      </bottom>
      <diagonal/>
    </border>
    <border>
      <left/>
      <right/>
      <top/>
      <bottom style="thin">
        <color rgb="FF00386E"/>
      </bottom>
      <diagonal/>
    </border>
    <border>
      <left/>
      <right style="thin">
        <color rgb="FF00386E"/>
      </right>
      <top/>
      <bottom style="thin">
        <color rgb="FF00386E"/>
      </bottom>
      <diagonal/>
    </border>
    <border>
      <left style="thin">
        <color rgb="FF00386E"/>
      </left>
      <right/>
      <top style="thin">
        <color rgb="FF00386E"/>
      </top>
      <bottom style="thin">
        <color rgb="FF00386E"/>
      </bottom>
      <diagonal/>
    </border>
    <border>
      <left/>
      <right/>
      <top style="thin">
        <color rgb="FF00386E"/>
      </top>
      <bottom style="thin">
        <color rgb="FF00386E"/>
      </bottom>
      <diagonal/>
    </border>
    <border>
      <left/>
      <right style="thin">
        <color rgb="FF00386E"/>
      </right>
      <top style="thin">
        <color rgb="FF00386E"/>
      </top>
      <bottom style="thin">
        <color rgb="FF00386E"/>
      </bottom>
      <diagonal/>
    </border>
    <border>
      <left/>
      <right style="thin">
        <color rgb="FF00386E"/>
      </right>
      <top style="thin">
        <color rgb="FF00386E"/>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4" fontId="4" fillId="0" borderId="0" applyFont="0" applyFill="0" applyBorder="0" applyAlignment="0" applyProtection="0"/>
    <xf numFmtId="9" fontId="4" fillId="0" borderId="0" applyFont="0" applyFill="0" applyBorder="0" applyAlignment="0" applyProtection="0"/>
  </cellStyleXfs>
  <cellXfs count="105">
    <xf numFmtId="0" fontId="0" fillId="0" borderId="0" xfId="0"/>
    <xf numFmtId="0" fontId="1" fillId="0" borderId="0" xfId="0" applyFont="1"/>
    <xf numFmtId="0" fontId="2" fillId="0" borderId="0" xfId="0" applyFont="1"/>
    <xf numFmtId="2" fontId="2" fillId="0" borderId="0" xfId="0" applyNumberFormat="1" applyFont="1"/>
    <xf numFmtId="0" fontId="2" fillId="2" borderId="0" xfId="0" applyFont="1" applyFill="1"/>
    <xf numFmtId="164" fontId="0" fillId="0" borderId="0" xfId="0" applyNumberFormat="1"/>
    <xf numFmtId="0" fontId="0" fillId="2" borderId="1" xfId="0" applyFill="1" applyBorder="1"/>
    <xf numFmtId="0" fontId="2" fillId="3" borderId="0" xfId="0" applyFont="1" applyFill="1"/>
    <xf numFmtId="10" fontId="0" fillId="0" borderId="0" xfId="2" applyNumberFormat="1" applyFont="1"/>
    <xf numFmtId="164" fontId="0" fillId="0" borderId="0" xfId="1" applyNumberFormat="1" applyFont="1"/>
    <xf numFmtId="2" fontId="0" fillId="3" borderId="2" xfId="0" applyNumberFormat="1" applyFill="1" applyBorder="1"/>
    <xf numFmtId="0" fontId="2" fillId="3" borderId="2" xfId="0" applyFont="1" applyFill="1" applyBorder="1"/>
    <xf numFmtId="2" fontId="2" fillId="3" borderId="2" xfId="0" applyNumberFormat="1" applyFont="1" applyFill="1" applyBorder="1"/>
    <xf numFmtId="165" fontId="0" fillId="0" borderId="0" xfId="0" applyNumberFormat="1"/>
    <xf numFmtId="166" fontId="2" fillId="3" borderId="2" xfId="0" applyNumberFormat="1" applyFont="1" applyFill="1" applyBorder="1"/>
    <xf numFmtId="2" fontId="0" fillId="3" borderId="1" xfId="0" applyNumberFormat="1" applyFill="1" applyBorder="1"/>
    <xf numFmtId="0" fontId="0" fillId="0" borderId="0" xfId="0" applyProtection="1">
      <protection hidden="1"/>
    </xf>
    <xf numFmtId="0" fontId="0" fillId="4" borderId="0" xfId="0" applyFill="1" applyProtection="1">
      <protection hidden="1"/>
    </xf>
    <xf numFmtId="0" fontId="0" fillId="0" borderId="4" xfId="0" applyBorder="1" applyProtection="1">
      <protection hidden="1"/>
    </xf>
    <xf numFmtId="0" fontId="0" fillId="0" borderId="5" xfId="0" applyBorder="1" applyProtection="1">
      <protection hidden="1"/>
    </xf>
    <xf numFmtId="0" fontId="0" fillId="0" borderId="6" xfId="0" applyBorder="1" applyProtection="1">
      <protection hidden="1"/>
    </xf>
    <xf numFmtId="0" fontId="0" fillId="0" borderId="7" xfId="0" applyBorder="1" applyProtection="1">
      <protection hidden="1"/>
    </xf>
    <xf numFmtId="0" fontId="0" fillId="0" borderId="8" xfId="0" applyBorder="1" applyProtection="1">
      <protection hidden="1"/>
    </xf>
    <xf numFmtId="0" fontId="0" fillId="0" borderId="9" xfId="0" applyBorder="1" applyProtection="1">
      <protection hidden="1"/>
    </xf>
    <xf numFmtId="0" fontId="0" fillId="0" borderId="11" xfId="0" applyBorder="1" applyProtection="1">
      <protection hidden="1"/>
    </xf>
    <xf numFmtId="0" fontId="0" fillId="4" borderId="7" xfId="0" applyFill="1" applyBorder="1" applyProtection="1">
      <protection hidden="1"/>
    </xf>
    <xf numFmtId="0" fontId="0" fillId="4" borderId="8" xfId="0" applyFill="1" applyBorder="1" applyProtection="1">
      <protection hidden="1"/>
    </xf>
    <xf numFmtId="0" fontId="0" fillId="4" borderId="9" xfId="0" applyFill="1" applyBorder="1" applyProtection="1">
      <protection hidden="1"/>
    </xf>
    <xf numFmtId="0" fontId="0" fillId="4" borderId="11" xfId="0" applyFill="1" applyBorder="1" applyProtection="1">
      <protection hidden="1"/>
    </xf>
    <xf numFmtId="0" fontId="0" fillId="4" borderId="4" xfId="0" applyFill="1" applyBorder="1" applyProtection="1">
      <protection hidden="1"/>
    </xf>
    <xf numFmtId="0" fontId="0" fillId="4" borderId="6" xfId="0" applyFill="1" applyBorder="1" applyProtection="1">
      <protection hidden="1"/>
    </xf>
    <xf numFmtId="0" fontId="6" fillId="4" borderId="7" xfId="0" applyFont="1" applyFill="1" applyBorder="1" applyProtection="1">
      <protection hidden="1"/>
    </xf>
    <xf numFmtId="0" fontId="7" fillId="4" borderId="0" xfId="0" applyFont="1" applyFill="1" applyProtection="1">
      <protection hidden="1"/>
    </xf>
    <xf numFmtId="0" fontId="8" fillId="0" borderId="0" xfId="0" applyFont="1" applyProtection="1">
      <protection hidden="1"/>
    </xf>
    <xf numFmtId="0" fontId="9" fillId="0" borderId="0" xfId="0" applyFont="1" applyAlignment="1" applyProtection="1">
      <alignment horizontal="left"/>
      <protection hidden="1"/>
    </xf>
    <xf numFmtId="0" fontId="10" fillId="0" borderId="0" xfId="0" applyFont="1" applyAlignment="1" applyProtection="1">
      <alignment horizontal="left"/>
      <protection hidden="1"/>
    </xf>
    <xf numFmtId="0" fontId="8" fillId="4" borderId="0" xfId="0" applyFont="1" applyFill="1" applyProtection="1">
      <protection hidden="1"/>
    </xf>
    <xf numFmtId="0" fontId="8" fillId="4" borderId="10" xfId="0" applyFont="1" applyFill="1" applyBorder="1" applyProtection="1">
      <protection hidden="1"/>
    </xf>
    <xf numFmtId="0" fontId="8" fillId="4" borderId="5" xfId="0" applyFont="1" applyFill="1" applyBorder="1" applyProtection="1">
      <protection hidden="1"/>
    </xf>
    <xf numFmtId="0" fontId="11" fillId="4" borderId="0" xfId="0" applyFont="1" applyFill="1" applyProtection="1">
      <protection hidden="1"/>
    </xf>
    <xf numFmtId="0" fontId="12" fillId="4" borderId="0" xfId="0" applyFont="1" applyFill="1" applyProtection="1">
      <protection hidden="1"/>
    </xf>
    <xf numFmtId="0" fontId="13" fillId="7" borderId="21" xfId="0" applyFont="1" applyFill="1" applyBorder="1" applyProtection="1">
      <protection hidden="1"/>
    </xf>
    <xf numFmtId="0" fontId="13" fillId="7" borderId="22" xfId="0" applyFont="1" applyFill="1" applyBorder="1" applyAlignment="1" applyProtection="1">
      <alignment wrapText="1"/>
      <protection hidden="1"/>
    </xf>
    <xf numFmtId="0" fontId="13" fillId="7" borderId="22" xfId="0" applyFont="1" applyFill="1" applyBorder="1" applyProtection="1">
      <protection hidden="1"/>
    </xf>
    <xf numFmtId="0" fontId="13" fillId="7" borderId="23" xfId="0" applyFont="1" applyFill="1" applyBorder="1" applyProtection="1">
      <protection hidden="1"/>
    </xf>
    <xf numFmtId="0" fontId="12" fillId="4" borderId="16" xfId="0" applyFont="1" applyFill="1" applyBorder="1" applyProtection="1">
      <protection hidden="1"/>
    </xf>
    <xf numFmtId="164" fontId="12" fillId="4" borderId="0" xfId="0" applyNumberFormat="1" applyFont="1" applyFill="1" applyProtection="1">
      <protection hidden="1"/>
    </xf>
    <xf numFmtId="2" fontId="12" fillId="4" borderId="0" xfId="0" applyNumberFormat="1" applyFont="1" applyFill="1" applyProtection="1">
      <protection hidden="1"/>
    </xf>
    <xf numFmtId="10" fontId="12" fillId="4" borderId="0" xfId="2" applyNumberFormat="1" applyFont="1" applyFill="1" applyBorder="1" applyProtection="1">
      <protection hidden="1"/>
    </xf>
    <xf numFmtId="164" fontId="12" fillId="4" borderId="17" xfId="0" applyNumberFormat="1" applyFont="1" applyFill="1" applyBorder="1" applyProtection="1">
      <protection hidden="1"/>
    </xf>
    <xf numFmtId="164" fontId="12" fillId="4" borderId="0" xfId="1" applyNumberFormat="1" applyFont="1" applyFill="1" applyBorder="1" applyProtection="1">
      <protection hidden="1"/>
    </xf>
    <xf numFmtId="0" fontId="12" fillId="4" borderId="18" xfId="0" applyFont="1" applyFill="1" applyBorder="1" applyProtection="1">
      <protection hidden="1"/>
    </xf>
    <xf numFmtId="0" fontId="12" fillId="4" borderId="19" xfId="0" applyFont="1" applyFill="1" applyBorder="1" applyProtection="1">
      <protection hidden="1"/>
    </xf>
    <xf numFmtId="164" fontId="12" fillId="4" borderId="19" xfId="1" applyNumberFormat="1" applyFont="1" applyFill="1" applyBorder="1" applyProtection="1">
      <protection hidden="1"/>
    </xf>
    <xf numFmtId="10" fontId="12" fillId="4" borderId="19" xfId="2" applyNumberFormat="1" applyFont="1" applyFill="1" applyBorder="1" applyProtection="1">
      <protection hidden="1"/>
    </xf>
    <xf numFmtId="164" fontId="12" fillId="4" borderId="20" xfId="0" applyNumberFormat="1" applyFont="1" applyFill="1" applyBorder="1" applyProtection="1">
      <protection hidden="1"/>
    </xf>
    <xf numFmtId="0" fontId="11" fillId="4" borderId="21" xfId="0" applyFont="1" applyFill="1" applyBorder="1" applyProtection="1">
      <protection hidden="1"/>
    </xf>
    <xf numFmtId="0" fontId="11" fillId="4" borderId="22" xfId="0" applyFont="1" applyFill="1" applyBorder="1" applyProtection="1">
      <protection hidden="1"/>
    </xf>
    <xf numFmtId="164" fontId="11" fillId="4" borderId="23" xfId="0" applyNumberFormat="1" applyFont="1" applyFill="1" applyBorder="1" applyProtection="1">
      <protection hidden="1"/>
    </xf>
    <xf numFmtId="49" fontId="12" fillId="4" borderId="0" xfId="0" applyNumberFormat="1" applyFont="1" applyFill="1" applyProtection="1">
      <protection hidden="1"/>
    </xf>
    <xf numFmtId="2" fontId="12" fillId="4" borderId="0" xfId="0" quotePrefix="1" applyNumberFormat="1" applyFont="1" applyFill="1" applyAlignment="1" applyProtection="1">
      <alignment horizontal="right"/>
      <protection hidden="1"/>
    </xf>
    <xf numFmtId="2" fontId="12" fillId="6" borderId="0" xfId="2" applyNumberFormat="1" applyFont="1" applyFill="1" applyBorder="1" applyProtection="1">
      <protection hidden="1"/>
    </xf>
    <xf numFmtId="164" fontId="12" fillId="4" borderId="0" xfId="2" applyNumberFormat="1" applyFont="1" applyFill="1" applyBorder="1" applyAlignment="1" applyProtection="1">
      <alignment horizontal="left"/>
      <protection hidden="1"/>
    </xf>
    <xf numFmtId="3" fontId="12" fillId="6" borderId="0" xfId="2" applyNumberFormat="1" applyFont="1" applyFill="1" applyBorder="1" applyProtection="1">
      <protection hidden="1"/>
    </xf>
    <xf numFmtId="10" fontId="12" fillId="6" borderId="0" xfId="2" applyNumberFormat="1" applyFont="1" applyFill="1" applyBorder="1" applyProtection="1">
      <protection hidden="1"/>
    </xf>
    <xf numFmtId="164" fontId="12" fillId="4" borderId="0" xfId="1" applyNumberFormat="1" applyFont="1" applyFill="1" applyBorder="1" applyAlignment="1" applyProtection="1">
      <alignment horizontal="left"/>
      <protection hidden="1"/>
    </xf>
    <xf numFmtId="49" fontId="12" fillId="4" borderId="19" xfId="0" applyNumberFormat="1" applyFont="1" applyFill="1" applyBorder="1" applyProtection="1">
      <protection hidden="1"/>
    </xf>
    <xf numFmtId="2" fontId="12" fillId="4" borderId="19" xfId="0" quotePrefix="1" applyNumberFormat="1" applyFont="1" applyFill="1" applyBorder="1" applyAlignment="1" applyProtection="1">
      <alignment horizontal="right"/>
      <protection hidden="1"/>
    </xf>
    <xf numFmtId="2" fontId="12" fillId="6" borderId="19" xfId="2" applyNumberFormat="1" applyFont="1" applyFill="1" applyBorder="1" applyProtection="1">
      <protection hidden="1"/>
    </xf>
    <xf numFmtId="10" fontId="12" fillId="6" borderId="19" xfId="2" applyNumberFormat="1" applyFont="1" applyFill="1" applyBorder="1" applyProtection="1">
      <protection hidden="1"/>
    </xf>
    <xf numFmtId="164" fontId="12" fillId="4" borderId="19" xfId="2" applyNumberFormat="1" applyFont="1" applyFill="1" applyBorder="1" applyAlignment="1" applyProtection="1">
      <alignment horizontal="left"/>
      <protection hidden="1"/>
    </xf>
    <xf numFmtId="164" fontId="12" fillId="4" borderId="0" xfId="2" applyNumberFormat="1" applyFont="1" applyFill="1" applyBorder="1" applyProtection="1">
      <protection hidden="1"/>
    </xf>
    <xf numFmtId="0" fontId="13" fillId="7" borderId="12" xfId="0" applyFont="1" applyFill="1" applyBorder="1" applyProtection="1">
      <protection hidden="1"/>
    </xf>
    <xf numFmtId="0" fontId="13" fillId="7" borderId="13" xfId="0" applyFont="1" applyFill="1" applyBorder="1" applyAlignment="1" applyProtection="1">
      <alignment wrapText="1"/>
      <protection hidden="1"/>
    </xf>
    <xf numFmtId="0" fontId="13" fillId="7" borderId="13" xfId="0" applyFont="1" applyFill="1" applyBorder="1" applyProtection="1">
      <protection hidden="1"/>
    </xf>
    <xf numFmtId="0" fontId="13" fillId="7" borderId="24" xfId="0" applyFont="1" applyFill="1" applyBorder="1" applyProtection="1">
      <protection hidden="1"/>
    </xf>
    <xf numFmtId="0" fontId="12" fillId="4" borderId="14" xfId="0" applyFont="1" applyFill="1" applyBorder="1" applyProtection="1">
      <protection hidden="1"/>
    </xf>
    <xf numFmtId="164" fontId="12" fillId="4" borderId="3" xfId="0" applyNumberFormat="1" applyFont="1" applyFill="1" applyBorder="1" applyProtection="1">
      <protection hidden="1"/>
    </xf>
    <xf numFmtId="2" fontId="12" fillId="4" borderId="3" xfId="0" applyNumberFormat="1" applyFont="1" applyFill="1" applyBorder="1" applyProtection="1">
      <protection hidden="1"/>
    </xf>
    <xf numFmtId="10" fontId="12" fillId="4" borderId="3" xfId="2" applyNumberFormat="1" applyFont="1" applyFill="1" applyBorder="1" applyProtection="1">
      <protection hidden="1"/>
    </xf>
    <xf numFmtId="0" fontId="12" fillId="4" borderId="3" xfId="0" applyFont="1" applyFill="1" applyBorder="1" applyProtection="1">
      <protection hidden="1"/>
    </xf>
    <xf numFmtId="164" fontId="12" fillId="4" borderId="15" xfId="0" applyNumberFormat="1" applyFont="1" applyFill="1" applyBorder="1" applyProtection="1">
      <protection hidden="1"/>
    </xf>
    <xf numFmtId="0" fontId="8" fillId="0" borderId="10" xfId="0" applyFont="1" applyBorder="1" applyProtection="1">
      <protection hidden="1"/>
    </xf>
    <xf numFmtId="0" fontId="12" fillId="2" borderId="1" xfId="0" applyFont="1" applyFill="1" applyBorder="1" applyProtection="1">
      <protection locked="0"/>
    </xf>
    <xf numFmtId="2" fontId="12" fillId="5" borderId="0" xfId="0" applyNumberFormat="1" applyFont="1" applyFill="1" applyProtection="1">
      <protection hidden="1"/>
    </xf>
    <xf numFmtId="0" fontId="12" fillId="4" borderId="0" xfId="0" applyFont="1" applyFill="1" applyProtection="1">
      <protection locked="0"/>
    </xf>
    <xf numFmtId="0" fontId="12" fillId="4" borderId="10" xfId="0" applyFont="1" applyFill="1" applyBorder="1" applyProtection="1">
      <protection hidden="1"/>
    </xf>
    <xf numFmtId="0" fontId="14" fillId="4" borderId="0" xfId="0" applyFont="1" applyFill="1" applyProtection="1">
      <protection hidden="1"/>
    </xf>
    <xf numFmtId="0" fontId="12" fillId="0" borderId="0" xfId="0" applyFont="1" applyProtection="1">
      <protection hidden="1"/>
    </xf>
    <xf numFmtId="0" fontId="5" fillId="4" borderId="8" xfId="0" applyFont="1" applyFill="1" applyBorder="1" applyProtection="1">
      <protection hidden="1"/>
    </xf>
    <xf numFmtId="0" fontId="12" fillId="0" borderId="0" xfId="0" applyFont="1" applyAlignment="1" applyProtection="1">
      <alignment wrapText="1"/>
      <protection hidden="1"/>
    </xf>
    <xf numFmtId="0" fontId="12" fillId="0" borderId="0" xfId="0" applyFont="1" applyAlignment="1" applyProtection="1">
      <alignment vertical="top"/>
      <protection hidden="1"/>
    </xf>
    <xf numFmtId="0" fontId="12" fillId="4" borderId="25" xfId="0" applyFont="1" applyFill="1" applyBorder="1" applyProtection="1">
      <protection hidden="1"/>
    </xf>
    <xf numFmtId="164" fontId="12" fillId="4" borderId="26" xfId="0" applyNumberFormat="1" applyFont="1" applyFill="1" applyBorder="1" applyProtection="1">
      <protection hidden="1"/>
    </xf>
    <xf numFmtId="0" fontId="12" fillId="4" borderId="27" xfId="0" applyFont="1" applyFill="1" applyBorder="1" applyProtection="1">
      <protection hidden="1"/>
    </xf>
    <xf numFmtId="164" fontId="12" fillId="4" borderId="28" xfId="0" applyNumberFormat="1" applyFont="1" applyFill="1" applyBorder="1" applyProtection="1">
      <protection hidden="1"/>
    </xf>
    <xf numFmtId="0" fontId="12" fillId="4" borderId="29" xfId="0" applyFont="1" applyFill="1" applyBorder="1" applyProtection="1">
      <protection hidden="1"/>
    </xf>
    <xf numFmtId="0" fontId="12" fillId="4" borderId="30" xfId="0" applyFont="1" applyFill="1" applyBorder="1" applyProtection="1">
      <protection hidden="1"/>
    </xf>
    <xf numFmtId="164" fontId="12" fillId="4" borderId="30" xfId="1" applyNumberFormat="1" applyFont="1" applyFill="1" applyBorder="1" applyProtection="1">
      <protection hidden="1"/>
    </xf>
    <xf numFmtId="10" fontId="12" fillId="4" borderId="30" xfId="2" applyNumberFormat="1" applyFont="1" applyFill="1" applyBorder="1" applyProtection="1">
      <protection hidden="1"/>
    </xf>
    <xf numFmtId="164" fontId="12" fillId="4" borderId="31" xfId="0" applyNumberFormat="1" applyFont="1" applyFill="1" applyBorder="1" applyProtection="1">
      <protection hidden="1"/>
    </xf>
    <xf numFmtId="0" fontId="12" fillId="2" borderId="32" xfId="0" applyFont="1" applyFill="1" applyBorder="1" applyProtection="1">
      <protection locked="0"/>
    </xf>
    <xf numFmtId="0" fontId="12" fillId="4" borderId="33" xfId="0" applyFont="1" applyFill="1" applyBorder="1" applyProtection="1">
      <protection hidden="1"/>
    </xf>
    <xf numFmtId="0" fontId="12" fillId="4" borderId="34" xfId="0" applyFont="1" applyFill="1" applyBorder="1" applyProtection="1">
      <protection hidden="1"/>
    </xf>
    <xf numFmtId="0" fontId="15" fillId="0" borderId="0" xfId="0" applyFont="1" applyAlignment="1" applyProtection="1">
      <alignment horizontal="left" vertical="top" wrapText="1"/>
      <protection hidden="1"/>
    </xf>
  </cellXfs>
  <cellStyles count="3">
    <cellStyle name="Procent" xfId="2" builtinId="5"/>
    <cellStyle name="Standaard" xfId="0" builtinId="0"/>
    <cellStyle name="Valuta" xfId="1" builtinId="4"/>
  </cellStyles>
  <dxfs count="0"/>
  <tableStyles count="0" defaultTableStyle="TableStyleMedium2" defaultPivotStyle="PivotStyleLight16"/>
  <colors>
    <mruColors>
      <color rgb="FF00386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436504</xdr:colOff>
      <xdr:row>3</xdr:row>
      <xdr:rowOff>19049</xdr:rowOff>
    </xdr:from>
    <xdr:to>
      <xdr:col>16</xdr:col>
      <xdr:colOff>233362</xdr:colOff>
      <xdr:row>42</xdr:row>
      <xdr:rowOff>170120</xdr:rowOff>
    </xdr:to>
    <xdr:pic>
      <xdr:nvPicPr>
        <xdr:cNvPr id="4" name="Afbeelding 3">
          <a:extLst>
            <a:ext uri="{FF2B5EF4-FFF2-40B4-BE49-F238E27FC236}">
              <a16:creationId xmlns:a16="http://schemas.microsoft.com/office/drawing/2014/main" id="{8781F24E-0842-5C6C-D3C5-C368B2D60AC9}"/>
            </a:ext>
          </a:extLst>
        </xdr:cNvPr>
        <xdr:cNvPicPr>
          <a:picLocks noChangeAspect="1"/>
        </xdr:cNvPicPr>
      </xdr:nvPicPr>
      <xdr:blipFill>
        <a:blip xmlns:r="http://schemas.openxmlformats.org/officeDocument/2006/relationships" r:embed="rId1"/>
        <a:stretch>
          <a:fillRect/>
        </a:stretch>
      </xdr:blipFill>
      <xdr:spPr>
        <a:xfrm>
          <a:off x="9823392" y="609599"/>
          <a:ext cx="6921558" cy="56088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257176</xdr:colOff>
      <xdr:row>0</xdr:row>
      <xdr:rowOff>171451</xdr:rowOff>
    </xdr:from>
    <xdr:to>
      <xdr:col>1</xdr:col>
      <xdr:colOff>1380566</xdr:colOff>
      <xdr:row>3</xdr:row>
      <xdr:rowOff>21109</xdr:rowOff>
    </xdr:to>
    <xdr:pic>
      <xdr:nvPicPr>
        <xdr:cNvPr id="3" name="Afbeelding 2">
          <a:extLst>
            <a:ext uri="{FF2B5EF4-FFF2-40B4-BE49-F238E27FC236}">
              <a16:creationId xmlns:a16="http://schemas.microsoft.com/office/drawing/2014/main" id="{145814CF-B3CB-937A-D886-F811EC2D2121}"/>
            </a:ext>
          </a:extLst>
        </xdr:cNvPr>
        <xdr:cNvPicPr>
          <a:picLocks noChangeAspect="1"/>
        </xdr:cNvPicPr>
      </xdr:nvPicPr>
      <xdr:blipFill>
        <a:blip xmlns:r="http://schemas.openxmlformats.org/officeDocument/2006/relationships" r:embed="rId1"/>
        <a:stretch>
          <a:fillRect/>
        </a:stretch>
      </xdr:blipFill>
      <xdr:spPr>
        <a:xfrm>
          <a:off x="257176" y="171451"/>
          <a:ext cx="2118472" cy="746129"/>
        </a:xfrm>
        <a:prstGeom prst="rect">
          <a:avLst/>
        </a:prstGeom>
      </xdr:spPr>
    </xdr:pic>
    <xdr:clientData/>
  </xdr:twoCellAnchor>
  <xdr:twoCellAnchor>
    <xdr:from>
      <xdr:col>4</xdr:col>
      <xdr:colOff>397880</xdr:colOff>
      <xdr:row>9</xdr:row>
      <xdr:rowOff>12059</xdr:rowOff>
    </xdr:from>
    <xdr:to>
      <xdr:col>4</xdr:col>
      <xdr:colOff>468928</xdr:colOff>
      <xdr:row>10</xdr:row>
      <xdr:rowOff>144683</xdr:rowOff>
    </xdr:to>
    <xdr:sp macro="" textlink="">
      <xdr:nvSpPr>
        <xdr:cNvPr id="2" name="Rechteraccolade 1">
          <a:extLst>
            <a:ext uri="{FF2B5EF4-FFF2-40B4-BE49-F238E27FC236}">
              <a16:creationId xmlns:a16="http://schemas.microsoft.com/office/drawing/2014/main" id="{AE0B0F36-2849-AD0B-763C-1445DFD4B288}"/>
            </a:ext>
          </a:extLst>
        </xdr:cNvPr>
        <xdr:cNvSpPr/>
      </xdr:nvSpPr>
      <xdr:spPr>
        <a:xfrm>
          <a:off x="6251536" y="2146141"/>
          <a:ext cx="71048" cy="319508"/>
        </a:xfrm>
        <a:prstGeom prst="rightBrace">
          <a:avLst/>
        </a:prstGeom>
      </xdr:spPr>
      <xdr:style>
        <a:lnRef idx="2">
          <a:schemeClr val="accent1"/>
        </a:lnRef>
        <a:fillRef idx="0">
          <a:schemeClr val="accent1"/>
        </a:fillRef>
        <a:effectRef idx="1">
          <a:schemeClr val="accent1"/>
        </a:effectRef>
        <a:fontRef idx="minor">
          <a:schemeClr val="tx1"/>
        </a:fontRef>
      </xdr:style>
      <xdr:txBody>
        <a:bodyPr vertOverflow="clip" horzOverflow="clip" rtlCol="0" anchor="t"/>
        <a:lstStyle/>
        <a:p>
          <a:pPr algn="l"/>
          <a:endParaRPr lang="nl-NL" sz="1100"/>
        </a:p>
      </xdr:txBody>
    </xdr:sp>
    <xdr:clientData/>
  </xdr:twoCellAnchor>
  <xdr:twoCellAnchor>
    <xdr:from>
      <xdr:col>4</xdr:col>
      <xdr:colOff>391851</xdr:colOff>
      <xdr:row>12</xdr:row>
      <xdr:rowOff>24114</xdr:rowOff>
    </xdr:from>
    <xdr:to>
      <xdr:col>4</xdr:col>
      <xdr:colOff>476249</xdr:colOff>
      <xdr:row>12</xdr:row>
      <xdr:rowOff>150712</xdr:rowOff>
    </xdr:to>
    <xdr:sp macro="" textlink="">
      <xdr:nvSpPr>
        <xdr:cNvPr id="5" name="Rechteraccolade 4">
          <a:extLst>
            <a:ext uri="{FF2B5EF4-FFF2-40B4-BE49-F238E27FC236}">
              <a16:creationId xmlns:a16="http://schemas.microsoft.com/office/drawing/2014/main" id="{9C18F219-EF3E-45E5-88A2-629C1E1F099E}"/>
            </a:ext>
          </a:extLst>
        </xdr:cNvPr>
        <xdr:cNvSpPr/>
      </xdr:nvSpPr>
      <xdr:spPr>
        <a:xfrm>
          <a:off x="6245507" y="2797215"/>
          <a:ext cx="84398" cy="126598"/>
        </a:xfrm>
        <a:prstGeom prst="rightBrace">
          <a:avLst/>
        </a:prstGeom>
        <a:noFill/>
        <a:ln w="19050" cap="flat" cmpd="sng" algn="ctr">
          <a:solidFill>
            <a:srgbClr val="156082"/>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nl-NL" sz="1100" b="0" i="0" u="none" strike="noStrike" kern="0" cap="none" spc="0" normalizeH="0" baseline="0" noProof="0">
            <a:ln>
              <a:noFill/>
            </a:ln>
            <a:solidFill>
              <a:sysClr val="windowText" lastClr="000000"/>
            </a:solidFill>
            <a:effectLst/>
            <a:uLnTx/>
            <a:uFillTx/>
            <a:latin typeface="Aptos Narrow" panose="02110004020202020204"/>
            <a:ea typeface="+mn-ea"/>
            <a:cs typeface="+mn-cs"/>
          </a:endParaRPr>
        </a:p>
      </xdr:txBody>
    </xdr:sp>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2BD71-C1E6-4D62-A8A0-AFBCF0417EC1}">
  <dimension ref="A1:C17"/>
  <sheetViews>
    <sheetView zoomScale="160" zoomScaleNormal="160" workbookViewId="0">
      <selection activeCell="B17" sqref="B17"/>
    </sheetView>
  </sheetViews>
  <sheetFormatPr defaultRowHeight="14.25" x14ac:dyDescent="0.45"/>
  <cols>
    <col min="1" max="1" width="58.59765625" customWidth="1"/>
    <col min="2" max="2" width="19.73046875" bestFit="1" customWidth="1"/>
  </cols>
  <sheetData>
    <row r="1" spans="1:3" x14ac:dyDescent="0.45">
      <c r="A1" t="s">
        <v>0</v>
      </c>
    </row>
    <row r="2" spans="1:3" x14ac:dyDescent="0.45">
      <c r="A2" t="s">
        <v>1</v>
      </c>
    </row>
    <row r="4" spans="1:3" x14ac:dyDescent="0.45">
      <c r="A4" t="s">
        <v>2</v>
      </c>
      <c r="B4" t="s">
        <v>3</v>
      </c>
    </row>
    <row r="5" spans="1:3" x14ac:dyDescent="0.45">
      <c r="B5" t="s">
        <v>4</v>
      </c>
      <c r="C5" t="s">
        <v>5</v>
      </c>
    </row>
    <row r="6" spans="1:3" x14ac:dyDescent="0.45">
      <c r="B6" s="8">
        <v>0.21</v>
      </c>
    </row>
    <row r="8" spans="1:3" x14ac:dyDescent="0.45">
      <c r="A8" t="s">
        <v>6</v>
      </c>
      <c r="B8" s="9">
        <v>577.48</v>
      </c>
      <c r="C8" s="5">
        <f>B8/(1+$B$6)</f>
        <v>477.25619834710744</v>
      </c>
    </row>
    <row r="9" spans="1:3" x14ac:dyDescent="0.45">
      <c r="A9" t="s">
        <v>7</v>
      </c>
      <c r="B9" s="9">
        <v>186.28</v>
      </c>
      <c r="C9" s="5">
        <f>B9/(1+$B$6)</f>
        <v>153.95041322314052</v>
      </c>
    </row>
    <row r="10" spans="1:3" x14ac:dyDescent="0.45">
      <c r="A10" t="s">
        <v>8</v>
      </c>
      <c r="B10" s="9">
        <v>32.799999999999997</v>
      </c>
      <c r="C10" s="5">
        <f>B10/(1+$B$6)</f>
        <v>27.107438016528924</v>
      </c>
    </row>
    <row r="11" spans="1:3" x14ac:dyDescent="0.45">
      <c r="B11" s="9"/>
    </row>
    <row r="12" spans="1:3" x14ac:dyDescent="0.45">
      <c r="B12" s="9"/>
    </row>
    <row r="13" spans="1:3" x14ac:dyDescent="0.45">
      <c r="A13" t="s">
        <v>9</v>
      </c>
      <c r="B13" s="9">
        <v>43.79</v>
      </c>
      <c r="C13" s="5">
        <f>B13/(1+$B$6)</f>
        <v>36.190082644628099</v>
      </c>
    </row>
    <row r="14" spans="1:3" x14ac:dyDescent="0.45">
      <c r="B14" s="9"/>
    </row>
    <row r="15" spans="1:3" x14ac:dyDescent="0.45">
      <c r="A15" t="s">
        <v>10</v>
      </c>
      <c r="B15" s="9">
        <v>-0.27</v>
      </c>
      <c r="C15" s="5">
        <f>B15/(1+$B$6)</f>
        <v>-0.22314049586776863</v>
      </c>
    </row>
    <row r="17" spans="1:3" x14ac:dyDescent="0.45">
      <c r="A17" t="s">
        <v>11</v>
      </c>
      <c r="B17" s="13">
        <f>B13*Rekenblad!C15</f>
        <v>9.1959</v>
      </c>
      <c r="C17" s="5">
        <f>B17/(1+$B$6)</f>
        <v>7.5999173553719013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F5B1C-C1C3-44F6-9BF7-F22E964911E2}">
  <dimension ref="A1:Z37"/>
  <sheetViews>
    <sheetView zoomScale="190" zoomScaleNormal="190" workbookViewId="0">
      <selection activeCell="C11" sqref="C11"/>
    </sheetView>
  </sheetViews>
  <sheetFormatPr defaultRowHeight="14.25" x14ac:dyDescent="0.45"/>
  <cols>
    <col min="1" max="1" width="47.265625" customWidth="1"/>
    <col min="2" max="2" width="3.1328125" customWidth="1"/>
    <col min="3" max="3" width="14.1328125" bestFit="1" customWidth="1"/>
    <col min="5" max="5" width="60.265625" bestFit="1" customWidth="1"/>
    <col min="18" max="25" width="0" hidden="1" customWidth="1"/>
  </cols>
  <sheetData>
    <row r="1" spans="1:26" ht="15.75" x14ac:dyDescent="0.5">
      <c r="A1" s="1" t="s">
        <v>12</v>
      </c>
      <c r="B1" s="2"/>
      <c r="C1" s="2"/>
      <c r="D1" s="2"/>
      <c r="E1" s="2"/>
    </row>
    <row r="2" spans="1:26" ht="16.149999999999999" thickBot="1" x14ac:dyDescent="0.55000000000000004">
      <c r="A2" s="1"/>
      <c r="B2" s="2"/>
      <c r="C2" s="2"/>
      <c r="D2" s="2"/>
      <c r="E2" s="2"/>
      <c r="G2" t="s">
        <v>13</v>
      </c>
    </row>
    <row r="3" spans="1:26" ht="14.65" thickBot="1" x14ac:dyDescent="0.5">
      <c r="A3" t="s">
        <v>14</v>
      </c>
      <c r="C3" s="6">
        <f>'Vergelijk (tarieven 2025)'!D10</f>
        <v>40</v>
      </c>
      <c r="D3" t="s">
        <v>15</v>
      </c>
      <c r="E3" t="s">
        <v>16</v>
      </c>
    </row>
    <row r="4" spans="1:26" ht="14.65" thickBot="1" x14ac:dyDescent="0.5">
      <c r="A4" t="s">
        <v>17</v>
      </c>
      <c r="C4" s="6">
        <f>'Vergelijk (tarieven 2025)'!D11</f>
        <v>4144</v>
      </c>
      <c r="D4" t="s">
        <v>18</v>
      </c>
      <c r="E4" t="s">
        <v>16</v>
      </c>
    </row>
    <row r="5" spans="1:26" ht="14.65" thickBot="1" x14ac:dyDescent="0.5">
      <c r="A5" t="s">
        <v>19</v>
      </c>
      <c r="C5" s="6">
        <f>'Vergelijk (tarieven 2025)'!D13</f>
        <v>30</v>
      </c>
      <c r="D5" t="s">
        <v>20</v>
      </c>
      <c r="E5" t="s">
        <v>16</v>
      </c>
    </row>
    <row r="6" spans="1:26" ht="16.149999999999999" thickBot="1" x14ac:dyDescent="0.55000000000000004">
      <c r="A6" s="1"/>
      <c r="B6" s="2"/>
      <c r="C6" s="2"/>
      <c r="D6" s="2"/>
      <c r="E6" t="s">
        <v>21</v>
      </c>
    </row>
    <row r="7" spans="1:26" ht="16.149999999999999" thickBot="1" x14ac:dyDescent="0.55000000000000004">
      <c r="A7" t="s">
        <v>22</v>
      </c>
      <c r="C7" s="15">
        <f>(C19+C20)/(C4*0.0036)</f>
        <v>3.6812526812526811</v>
      </c>
      <c r="D7" s="2"/>
      <c r="E7" s="2" t="s">
        <v>23</v>
      </c>
    </row>
    <row r="8" spans="1:26" ht="15.75" x14ac:dyDescent="0.5">
      <c r="D8" s="2"/>
      <c r="E8" s="2"/>
    </row>
    <row r="9" spans="1:26" x14ac:dyDescent="0.45">
      <c r="A9" t="s">
        <v>24</v>
      </c>
      <c r="C9" s="10">
        <f>C20+C19</f>
        <v>54.918399999999998</v>
      </c>
      <c r="D9" t="s">
        <v>15</v>
      </c>
      <c r="E9" t="s">
        <v>25</v>
      </c>
    </row>
    <row r="10" spans="1:26" x14ac:dyDescent="0.45">
      <c r="A10" t="s">
        <v>26</v>
      </c>
      <c r="C10" s="10">
        <f>C15*C5</f>
        <v>6.3</v>
      </c>
      <c r="D10" t="s">
        <v>15</v>
      </c>
      <c r="E10" t="s">
        <v>27</v>
      </c>
    </row>
    <row r="11" spans="1:26" x14ac:dyDescent="0.45">
      <c r="A11" t="s">
        <v>28</v>
      </c>
      <c r="C11" s="10">
        <f>C9-C10</f>
        <v>48.618400000000001</v>
      </c>
      <c r="D11" t="s">
        <v>15</v>
      </c>
      <c r="E11" t="s">
        <v>29</v>
      </c>
      <c r="Z11" t="s">
        <v>30</v>
      </c>
    </row>
    <row r="12" spans="1:26" x14ac:dyDescent="0.45">
      <c r="C12">
        <f>IF(C9-C10&gt;0,C10,"Te hoog!")</f>
        <v>6.3</v>
      </c>
      <c r="E12" t="s">
        <v>31</v>
      </c>
      <c r="Z12" t="s">
        <v>32</v>
      </c>
    </row>
    <row r="13" spans="1:26" ht="15.75" x14ac:dyDescent="0.5">
      <c r="A13" s="2" t="s">
        <v>33</v>
      </c>
      <c r="B13" s="2"/>
      <c r="C13" s="11">
        <f>'Tarieven grondgebonden'!B13</f>
        <v>43.79</v>
      </c>
      <c r="D13" s="2" t="s">
        <v>34</v>
      </c>
      <c r="E13" s="2" t="s">
        <v>35</v>
      </c>
      <c r="Z13" t="s">
        <v>36</v>
      </c>
    </row>
    <row r="14" spans="1:26" ht="17.649999999999999" x14ac:dyDescent="0.5">
      <c r="A14" s="2" t="s">
        <v>37</v>
      </c>
      <c r="B14" s="2"/>
      <c r="C14" s="14">
        <f>'Tarieven grondgebonden'!B17</f>
        <v>9.1959</v>
      </c>
      <c r="D14" s="2" t="s">
        <v>38</v>
      </c>
      <c r="E14" s="2" t="s">
        <v>39</v>
      </c>
      <c r="Z14" t="s">
        <v>40</v>
      </c>
    </row>
    <row r="15" spans="1:26" ht="17.649999999999999" x14ac:dyDescent="0.5">
      <c r="A15" s="2" t="s">
        <v>41</v>
      </c>
      <c r="B15" s="2"/>
      <c r="C15" s="12">
        <v>0.21</v>
      </c>
      <c r="D15" s="2" t="s">
        <v>42</v>
      </c>
      <c r="E15" s="2" t="s">
        <v>43</v>
      </c>
    </row>
    <row r="16" spans="1:26" ht="15.75" x14ac:dyDescent="0.5">
      <c r="A16" s="2" t="s">
        <v>44</v>
      </c>
      <c r="B16" s="2"/>
      <c r="C16" s="12">
        <v>-0.26</v>
      </c>
      <c r="D16" s="2" t="s">
        <v>45</v>
      </c>
      <c r="E16" s="2" t="s">
        <v>35</v>
      </c>
    </row>
    <row r="17" spans="1:26" ht="15.75" x14ac:dyDescent="0.5">
      <c r="A17" s="2"/>
      <c r="B17" s="2"/>
      <c r="C17" s="3"/>
      <c r="D17" s="2"/>
      <c r="E17" s="2"/>
      <c r="Z17" t="s">
        <v>46</v>
      </c>
    </row>
    <row r="18" spans="1:26" ht="15.75" x14ac:dyDescent="0.5">
      <c r="A18" s="1" t="s">
        <v>47</v>
      </c>
      <c r="B18" s="2"/>
      <c r="C18" s="3"/>
      <c r="D18" s="2"/>
      <c r="E18" s="2"/>
      <c r="Z18" t="s">
        <v>48</v>
      </c>
    </row>
    <row r="19" spans="1:26" ht="15.75" x14ac:dyDescent="0.5">
      <c r="A19" s="2" t="s">
        <v>49</v>
      </c>
      <c r="B19" s="2"/>
      <c r="C19" s="12">
        <f>C3</f>
        <v>40</v>
      </c>
      <c r="D19" s="2" t="s">
        <v>15</v>
      </c>
      <c r="E19" t="s">
        <v>50</v>
      </c>
      <c r="Z19" t="s">
        <v>51</v>
      </c>
    </row>
    <row r="20" spans="1:26" ht="15.75" x14ac:dyDescent="0.5">
      <c r="A20" s="2" t="s">
        <v>52</v>
      </c>
      <c r="B20" s="2"/>
      <c r="C20" s="12">
        <f>C4*0.0036</f>
        <v>14.9184</v>
      </c>
      <c r="D20" s="2" t="s">
        <v>15</v>
      </c>
      <c r="E20" t="s">
        <v>53</v>
      </c>
      <c r="Z20" t="s">
        <v>54</v>
      </c>
    </row>
    <row r="21" spans="1:26" ht="15.75" x14ac:dyDescent="0.5">
      <c r="A21" s="2"/>
      <c r="B21" s="2"/>
      <c r="C21" s="3"/>
      <c r="D21" s="2"/>
    </row>
    <row r="22" spans="1:26" ht="15.75" x14ac:dyDescent="0.5">
      <c r="A22" s="1" t="s">
        <v>55</v>
      </c>
      <c r="B22" s="2"/>
      <c r="C22" s="2"/>
      <c r="D22" s="2"/>
    </row>
    <row r="23" spans="1:26" ht="15.75" x14ac:dyDescent="0.5">
      <c r="A23" s="2" t="s">
        <v>56</v>
      </c>
      <c r="B23" s="2"/>
      <c r="C23" s="12">
        <f>C11</f>
        <v>48.618400000000001</v>
      </c>
      <c r="D23" s="2" t="s">
        <v>15</v>
      </c>
      <c r="E23" t="s">
        <v>57</v>
      </c>
    </row>
    <row r="24" spans="1:26" ht="15.75" x14ac:dyDescent="0.5">
      <c r="A24" s="2" t="s">
        <v>58</v>
      </c>
      <c r="B24" s="2"/>
      <c r="C24" s="12">
        <f>C5</f>
        <v>30</v>
      </c>
      <c r="D24" s="2" t="s">
        <v>20</v>
      </c>
      <c r="E24" t="s">
        <v>59</v>
      </c>
    </row>
    <row r="25" spans="1:26" ht="15.75" x14ac:dyDescent="0.5">
      <c r="A25" s="2"/>
      <c r="B25" s="2"/>
      <c r="C25" s="2"/>
      <c r="D25" s="2"/>
    </row>
    <row r="26" spans="1:26" ht="15.75" x14ac:dyDescent="0.5">
      <c r="A26" s="2"/>
      <c r="B26" s="2"/>
      <c r="C26" s="2"/>
      <c r="D26" s="2"/>
    </row>
    <row r="27" spans="1:26" ht="15.75" hidden="1" x14ac:dyDescent="0.5">
      <c r="A27" s="1" t="s">
        <v>60</v>
      </c>
      <c r="B27" s="2"/>
      <c r="C27" s="2"/>
      <c r="D27" s="2"/>
    </row>
    <row r="28" spans="1:26" ht="15.75" hidden="1" x14ac:dyDescent="0.5">
      <c r="A28" s="2" t="s">
        <v>61</v>
      </c>
      <c r="B28" s="2"/>
      <c r="C28" s="7">
        <f>C9</f>
        <v>54.918399999999998</v>
      </c>
      <c r="D28" s="2" t="s">
        <v>15</v>
      </c>
    </row>
    <row r="29" spans="1:26" ht="15.75" hidden="1" x14ac:dyDescent="0.5">
      <c r="A29" s="2"/>
      <c r="B29" s="2"/>
      <c r="C29" s="2"/>
      <c r="D29" s="2"/>
    </row>
    <row r="30" spans="1:26" ht="15.75" hidden="1" x14ac:dyDescent="0.5">
      <c r="A30" s="2"/>
      <c r="B30" s="2"/>
      <c r="C30" s="2"/>
      <c r="D30" s="2"/>
    </row>
    <row r="31" spans="1:26" ht="15.75" hidden="1" x14ac:dyDescent="0.5">
      <c r="A31" s="2"/>
      <c r="B31" s="2"/>
      <c r="C31" s="2"/>
      <c r="D31" s="2"/>
    </row>
    <row r="32" spans="1:26" hidden="1" x14ac:dyDescent="0.45"/>
    <row r="33" spans="1:4" ht="17.649999999999999" hidden="1" x14ac:dyDescent="0.5">
      <c r="A33" s="2" t="s">
        <v>62</v>
      </c>
      <c r="B33" s="2"/>
      <c r="C33" s="2">
        <v>31.65</v>
      </c>
      <c r="D33" s="2" t="s">
        <v>63</v>
      </c>
    </row>
    <row r="34" spans="1:4" ht="17.649999999999999" hidden="1" x14ac:dyDescent="0.5">
      <c r="A34" s="2" t="s">
        <v>64</v>
      </c>
      <c r="B34" s="2"/>
      <c r="C34" s="4">
        <v>340</v>
      </c>
      <c r="D34" s="2" t="s">
        <v>65</v>
      </c>
    </row>
    <row r="35" spans="1:4" ht="15.75" hidden="1" x14ac:dyDescent="0.5">
      <c r="A35" s="2" t="s">
        <v>66</v>
      </c>
      <c r="B35" s="2"/>
      <c r="C35" s="2">
        <f>C34*31.65/1000</f>
        <v>10.760999999999999</v>
      </c>
      <c r="D35" s="2" t="s">
        <v>67</v>
      </c>
    </row>
    <row r="36" spans="1:4" hidden="1" x14ac:dyDescent="0.45"/>
    <row r="37" spans="1:4" hidden="1" x14ac:dyDescent="0.4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FFBCE2-855E-456C-88BF-79AD697786BC}">
  <dimension ref="A1:K72"/>
  <sheetViews>
    <sheetView showGridLines="0" tabSelected="1" showRuler="0" topLeftCell="A7" zoomScale="130" zoomScaleNormal="130" zoomScaleSheetLayoutView="100" zoomScalePageLayoutView="110" workbookViewId="0">
      <selection activeCell="D10" sqref="D10"/>
    </sheetView>
  </sheetViews>
  <sheetFormatPr defaultColWidth="0" defaultRowHeight="14.25" zeroHeight="1" x14ac:dyDescent="0.45"/>
  <cols>
    <col min="1" max="1" width="14.3984375" style="16" customWidth="1"/>
    <col min="2" max="2" width="37.86328125" style="16" customWidth="1"/>
    <col min="3" max="3" width="21.73046875" style="16" customWidth="1"/>
    <col min="4" max="4" width="7.86328125" style="16" customWidth="1"/>
    <col min="5" max="5" width="9.73046875" style="16" bestFit="1" customWidth="1"/>
    <col min="6" max="6" width="10.73046875" style="16" customWidth="1"/>
    <col min="7" max="7" width="4.59765625" style="16" customWidth="1"/>
    <col min="8" max="8" width="10.1328125" style="16" bestFit="1" customWidth="1"/>
    <col min="9" max="9" width="12" style="16" customWidth="1"/>
    <col min="10" max="10" width="13.73046875" style="16" customWidth="1"/>
    <col min="11" max="11" width="9" style="16" customWidth="1"/>
    <col min="12" max="16384" width="9" style="16" hidden="1"/>
  </cols>
  <sheetData>
    <row r="1" spans="1:11" x14ac:dyDescent="0.45">
      <c r="A1" s="18"/>
      <c r="B1" s="19"/>
      <c r="C1" s="19"/>
      <c r="D1" s="19"/>
      <c r="E1" s="19"/>
      <c r="F1" s="19"/>
      <c r="G1" s="19"/>
      <c r="H1" s="19"/>
      <c r="I1" s="19"/>
      <c r="J1" s="19"/>
      <c r="K1" s="20"/>
    </row>
    <row r="2" spans="1:11" ht="27.75" x14ac:dyDescent="0.75">
      <c r="A2" s="21"/>
      <c r="C2" s="33"/>
      <c r="D2" s="34" t="s">
        <v>68</v>
      </c>
      <c r="E2" s="35"/>
      <c r="F2" s="33"/>
      <c r="G2" s="35"/>
      <c r="H2" s="35"/>
      <c r="I2" s="35"/>
      <c r="J2" s="35"/>
      <c r="K2" s="22"/>
    </row>
    <row r="3" spans="1:11" ht="27.75" x14ac:dyDescent="0.75">
      <c r="A3" s="21"/>
      <c r="C3" s="34" t="s">
        <v>69</v>
      </c>
      <c r="D3" s="33"/>
      <c r="E3" s="35"/>
      <c r="F3" s="34"/>
      <c r="G3" s="35"/>
      <c r="H3" s="35"/>
      <c r="I3" s="35"/>
      <c r="J3" s="35"/>
      <c r="K3" s="22"/>
    </row>
    <row r="4" spans="1:11" x14ac:dyDescent="0.45">
      <c r="A4" s="21"/>
      <c r="K4" s="22"/>
    </row>
    <row r="5" spans="1:11" ht="56.25" customHeight="1" x14ac:dyDescent="0.45">
      <c r="A5" s="21"/>
      <c r="B5" s="104" t="s">
        <v>102</v>
      </c>
      <c r="C5" s="104"/>
      <c r="D5" s="104"/>
      <c r="E5" s="104"/>
      <c r="F5" s="104"/>
      <c r="G5" s="104"/>
      <c r="H5" s="104"/>
      <c r="I5" s="104"/>
      <c r="J5" s="104"/>
      <c r="K5" s="22"/>
    </row>
    <row r="6" spans="1:11" ht="13.5" customHeight="1" x14ac:dyDescent="0.45">
      <c r="A6" s="21"/>
      <c r="B6" s="91" t="s">
        <v>107</v>
      </c>
      <c r="C6" s="91"/>
      <c r="D6" s="91"/>
      <c r="E6" s="91"/>
      <c r="F6" s="91"/>
      <c r="G6" s="91"/>
      <c r="H6" s="91"/>
      <c r="I6" s="91"/>
      <c r="J6" s="91"/>
      <c r="K6" s="22"/>
    </row>
    <row r="7" spans="1:11" x14ac:dyDescent="0.45">
      <c r="A7" s="21"/>
      <c r="B7" s="90"/>
      <c r="C7" s="88"/>
      <c r="D7" s="88"/>
      <c r="E7" s="88"/>
      <c r="F7" s="88"/>
      <c r="G7" s="88"/>
      <c r="H7" s="88"/>
      <c r="I7" s="88"/>
      <c r="J7" s="88"/>
      <c r="K7" s="22"/>
    </row>
    <row r="8" spans="1:11" ht="22.5" x14ac:dyDescent="0.6">
      <c r="A8" s="25"/>
      <c r="B8" s="32" t="s">
        <v>70</v>
      </c>
      <c r="C8" s="17"/>
      <c r="D8" s="17"/>
      <c r="E8" s="17"/>
      <c r="F8" s="17"/>
      <c r="G8" s="17"/>
      <c r="H8" s="17"/>
      <c r="I8" s="17"/>
      <c r="J8" s="17"/>
      <c r="K8" s="26"/>
    </row>
    <row r="9" spans="1:11" ht="14.65" thickBot="1" x14ac:dyDescent="0.5">
      <c r="A9" s="25"/>
      <c r="B9" s="17"/>
      <c r="C9" s="17"/>
      <c r="D9" s="17"/>
      <c r="E9" s="17"/>
      <c r="F9" s="17"/>
      <c r="G9" s="17"/>
      <c r="H9" s="17"/>
      <c r="I9" s="17"/>
      <c r="J9" s="17"/>
      <c r="K9" s="26"/>
    </row>
    <row r="10" spans="1:11" ht="14.65" thickBot="1" x14ac:dyDescent="0.5">
      <c r="A10" s="25"/>
      <c r="B10" s="102" t="s">
        <v>71</v>
      </c>
      <c r="C10" s="103"/>
      <c r="D10" s="101">
        <v>40</v>
      </c>
      <c r="E10" s="40" t="s">
        <v>15</v>
      </c>
      <c r="F10" s="40" t="s">
        <v>72</v>
      </c>
      <c r="G10" s="40"/>
      <c r="H10" s="40"/>
      <c r="I10" s="40"/>
      <c r="J10" s="84">
        <f>Rekenblad!C9</f>
        <v>54.918399999999998</v>
      </c>
      <c r="K10" s="89" t="s">
        <v>15</v>
      </c>
    </row>
    <row r="11" spans="1:11" ht="14.65" thickBot="1" x14ac:dyDescent="0.5">
      <c r="A11" s="25"/>
      <c r="B11" s="102" t="s">
        <v>17</v>
      </c>
      <c r="C11" s="103"/>
      <c r="D11" s="101">
        <v>4144</v>
      </c>
      <c r="E11" s="40" t="s">
        <v>18</v>
      </c>
      <c r="F11" s="40" t="s">
        <v>106</v>
      </c>
      <c r="G11" s="40"/>
      <c r="H11" s="40"/>
      <c r="I11" s="40"/>
      <c r="J11" s="40"/>
      <c r="K11" s="89"/>
    </row>
    <row r="12" spans="1:11" ht="21" customHeight="1" thickBot="1" x14ac:dyDescent="0.5">
      <c r="A12" s="25"/>
      <c r="B12" s="40" t="s">
        <v>73</v>
      </c>
      <c r="C12" s="40"/>
      <c r="D12" s="85"/>
      <c r="E12" s="40"/>
      <c r="F12" s="40"/>
      <c r="G12" s="40"/>
      <c r="H12" s="40"/>
      <c r="I12" s="40"/>
      <c r="J12" s="40"/>
      <c r="K12" s="89"/>
    </row>
    <row r="13" spans="1:11" ht="14.65" thickBot="1" x14ac:dyDescent="0.5">
      <c r="A13" s="25"/>
      <c r="B13" s="40" t="s">
        <v>74</v>
      </c>
      <c r="C13" s="40"/>
      <c r="D13" s="83">
        <v>30</v>
      </c>
      <c r="E13" s="40" t="s">
        <v>20</v>
      </c>
      <c r="F13" s="40" t="s">
        <v>75</v>
      </c>
      <c r="G13" s="40"/>
      <c r="H13" s="40"/>
      <c r="I13" s="40"/>
      <c r="J13" s="84">
        <f>Rekenblad!C12</f>
        <v>6.3</v>
      </c>
      <c r="K13" s="89" t="s">
        <v>15</v>
      </c>
    </row>
    <row r="14" spans="1:11" x14ac:dyDescent="0.45">
      <c r="A14" s="25"/>
      <c r="B14" s="40"/>
      <c r="C14" s="40"/>
      <c r="D14" s="40"/>
      <c r="E14" s="40"/>
      <c r="F14" s="40" t="s">
        <v>104</v>
      </c>
      <c r="G14" s="40"/>
      <c r="H14" s="40"/>
      <c r="I14" s="40"/>
      <c r="J14" s="84">
        <f>Rekenblad!C11</f>
        <v>48.618400000000001</v>
      </c>
      <c r="K14" s="89" t="s">
        <v>15</v>
      </c>
    </row>
    <row r="15" spans="1:11" ht="15" customHeight="1" thickBot="1" x14ac:dyDescent="0.5">
      <c r="A15" s="27"/>
      <c r="B15" s="86"/>
      <c r="C15" s="86"/>
      <c r="D15" s="86"/>
      <c r="E15" s="86"/>
    </row>
    <row r="16" spans="1:11" x14ac:dyDescent="0.45">
      <c r="A16" s="29"/>
      <c r="B16" s="38"/>
      <c r="C16" s="38"/>
      <c r="D16" s="38"/>
      <c r="E16" s="38"/>
      <c r="F16" s="38"/>
      <c r="G16" s="38"/>
      <c r="H16" s="38"/>
      <c r="I16" s="38"/>
      <c r="J16" s="38"/>
      <c r="K16" s="30"/>
    </row>
    <row r="17" spans="1:11" ht="22.5" x14ac:dyDescent="0.6">
      <c r="A17" s="25"/>
      <c r="B17" s="32" t="s">
        <v>76</v>
      </c>
      <c r="C17" s="36"/>
      <c r="D17" s="36"/>
      <c r="E17" s="36"/>
      <c r="F17" s="36"/>
      <c r="G17" s="36"/>
      <c r="H17" s="36"/>
      <c r="I17" s="36"/>
      <c r="J17" s="36"/>
      <c r="K17" s="26"/>
    </row>
    <row r="18" spans="1:11" x14ac:dyDescent="0.45">
      <c r="A18" s="25"/>
      <c r="B18" s="87" t="s">
        <v>77</v>
      </c>
      <c r="C18" s="36"/>
      <c r="D18" s="36"/>
      <c r="E18" s="36"/>
      <c r="F18" s="36"/>
      <c r="G18" s="36"/>
      <c r="H18" s="36"/>
      <c r="I18" s="36"/>
      <c r="J18" s="36"/>
      <c r="K18" s="26"/>
    </row>
    <row r="19" spans="1:11" ht="3" customHeight="1" x14ac:dyDescent="0.45">
      <c r="A19" s="25"/>
      <c r="B19" s="39"/>
      <c r="C19" s="40"/>
      <c r="D19" s="40"/>
      <c r="E19" s="40"/>
      <c r="F19" s="40"/>
      <c r="G19" s="40"/>
      <c r="H19" s="40"/>
      <c r="I19" s="40"/>
      <c r="J19" s="40"/>
      <c r="K19" s="26"/>
    </row>
    <row r="20" spans="1:11" ht="27.4" customHeight="1" x14ac:dyDescent="0.45">
      <c r="A20" s="25"/>
      <c r="B20" s="72" t="s">
        <v>78</v>
      </c>
      <c r="C20" s="73"/>
      <c r="D20" s="74"/>
      <c r="E20" s="73" t="s">
        <v>79</v>
      </c>
      <c r="F20" s="74" t="s">
        <v>80</v>
      </c>
      <c r="G20" s="74"/>
      <c r="H20" s="74"/>
      <c r="I20" s="74"/>
      <c r="J20" s="75" t="s">
        <v>61</v>
      </c>
      <c r="K20" s="26"/>
    </row>
    <row r="21" spans="1:11" x14ac:dyDescent="0.45">
      <c r="A21" s="25"/>
      <c r="B21" s="92" t="s">
        <v>81</v>
      </c>
      <c r="C21" s="77"/>
      <c r="D21" s="78"/>
      <c r="E21" s="77">
        <v>481.67</v>
      </c>
      <c r="F21" s="79">
        <v>0.21</v>
      </c>
      <c r="G21" s="79"/>
      <c r="H21" s="79"/>
      <c r="I21" s="80"/>
      <c r="J21" s="93">
        <f>E21*(1+F21)</f>
        <v>582.82069999999999</v>
      </c>
      <c r="K21" s="26"/>
    </row>
    <row r="22" spans="1:11" x14ac:dyDescent="0.45">
      <c r="A22" s="25"/>
      <c r="B22" s="94" t="s">
        <v>82</v>
      </c>
      <c r="C22" s="40"/>
      <c r="D22" s="40"/>
      <c r="E22" s="50">
        <v>98.46</v>
      </c>
      <c r="F22" s="48">
        <v>0.21</v>
      </c>
      <c r="G22" s="48"/>
      <c r="H22" s="48"/>
      <c r="I22" s="40"/>
      <c r="J22" s="95">
        <f>E22*(1+F22)</f>
        <v>119.13659999999999</v>
      </c>
      <c r="K22" s="26"/>
    </row>
    <row r="23" spans="1:11" x14ac:dyDescent="0.45">
      <c r="A23" s="25"/>
      <c r="B23" s="96" t="s">
        <v>83</v>
      </c>
      <c r="C23" s="97"/>
      <c r="D23" s="97"/>
      <c r="E23" s="98">
        <v>26.19</v>
      </c>
      <c r="F23" s="99">
        <v>0.21</v>
      </c>
      <c r="G23" s="99"/>
      <c r="H23" s="99"/>
      <c r="I23" s="97"/>
      <c r="J23" s="100">
        <f>E23*(1+F23)</f>
        <v>31.689900000000002</v>
      </c>
      <c r="K23" s="26"/>
    </row>
    <row r="24" spans="1:11" ht="6" customHeight="1" x14ac:dyDescent="0.45">
      <c r="A24" s="25"/>
      <c r="B24" s="40"/>
      <c r="C24" s="40"/>
      <c r="D24" s="40"/>
      <c r="E24" s="40"/>
      <c r="F24" s="40"/>
      <c r="G24" s="40"/>
      <c r="H24" s="40"/>
      <c r="I24" s="40"/>
      <c r="J24" s="40"/>
      <c r="K24" s="26"/>
    </row>
    <row r="25" spans="1:11" x14ac:dyDescent="0.45">
      <c r="A25" s="25"/>
      <c r="B25" s="56" t="s">
        <v>84</v>
      </c>
      <c r="C25" s="57"/>
      <c r="D25" s="57"/>
      <c r="E25" s="57"/>
      <c r="F25" s="57"/>
      <c r="G25" s="57"/>
      <c r="H25" s="57"/>
      <c r="I25" s="57"/>
      <c r="J25" s="58">
        <f>SUM(J21:J23)</f>
        <v>733.6472</v>
      </c>
      <c r="K25" s="26"/>
    </row>
    <row r="26" spans="1:11" x14ac:dyDescent="0.45">
      <c r="A26" s="25"/>
      <c r="B26" s="40"/>
      <c r="C26" s="40"/>
      <c r="D26" s="40"/>
      <c r="E26" s="40"/>
      <c r="F26" s="40"/>
      <c r="G26" s="40"/>
      <c r="H26" s="40"/>
      <c r="I26" s="40"/>
      <c r="J26" s="40"/>
      <c r="K26" s="26"/>
    </row>
    <row r="27" spans="1:11" x14ac:dyDescent="0.45">
      <c r="A27" s="25"/>
      <c r="B27" s="87" t="s">
        <v>85</v>
      </c>
      <c r="C27" s="40"/>
      <c r="D27" s="40"/>
      <c r="E27" s="40"/>
      <c r="F27" s="40"/>
      <c r="G27" s="40"/>
      <c r="H27" s="40"/>
      <c r="I27" s="40"/>
      <c r="J27" s="40"/>
      <c r="K27" s="26"/>
    </row>
    <row r="28" spans="1:11" ht="41.25" customHeight="1" x14ac:dyDescent="0.45">
      <c r="A28" s="25"/>
      <c r="B28" s="41" t="s">
        <v>78</v>
      </c>
      <c r="C28" s="42" t="s">
        <v>86</v>
      </c>
      <c r="D28" s="42" t="s">
        <v>87</v>
      </c>
      <c r="E28" s="42" t="s">
        <v>88</v>
      </c>
      <c r="F28" s="43" t="s">
        <v>89</v>
      </c>
      <c r="G28" s="43"/>
      <c r="H28" s="42" t="s">
        <v>90</v>
      </c>
      <c r="I28" s="43" t="s">
        <v>80</v>
      </c>
      <c r="J28" s="44" t="s">
        <v>61</v>
      </c>
      <c r="K28" s="26"/>
    </row>
    <row r="29" spans="1:11" x14ac:dyDescent="0.45">
      <c r="A29" s="25"/>
      <c r="B29" s="45" t="s">
        <v>91</v>
      </c>
      <c r="C29" s="59" t="s">
        <v>92</v>
      </c>
      <c r="D29" s="60" t="s">
        <v>93</v>
      </c>
      <c r="E29" s="60" t="s">
        <v>93</v>
      </c>
      <c r="F29" s="61">
        <f>D10</f>
        <v>40</v>
      </c>
      <c r="G29" s="61" t="s">
        <v>15</v>
      </c>
      <c r="H29" s="62">
        <f>'Tarieven grondgebonden'!C13</f>
        <v>36.190082644628099</v>
      </c>
      <c r="I29" s="48">
        <v>0.21</v>
      </c>
      <c r="J29" s="49">
        <f>F29*H29*(1+I29)</f>
        <v>1751.6</v>
      </c>
      <c r="K29" s="26"/>
    </row>
    <row r="30" spans="1:11" x14ac:dyDescent="0.45">
      <c r="A30" s="25"/>
      <c r="B30" s="45" t="s">
        <v>17</v>
      </c>
      <c r="C30" s="59" t="s">
        <v>92</v>
      </c>
      <c r="D30" s="60" t="s">
        <v>93</v>
      </c>
      <c r="E30" s="60" t="s">
        <v>93</v>
      </c>
      <c r="F30" s="63">
        <f>D11</f>
        <v>4144</v>
      </c>
      <c r="G30" s="64" t="s">
        <v>18</v>
      </c>
      <c r="H30" s="65">
        <f>'Tarieven grondgebonden'!C15</f>
        <v>-0.22314049586776863</v>
      </c>
      <c r="I30" s="48">
        <v>0.21</v>
      </c>
      <c r="J30" s="49">
        <f>F30*H30*(1+I30)</f>
        <v>-1118.8800000000001</v>
      </c>
      <c r="K30" s="26"/>
    </row>
    <row r="31" spans="1:11" x14ac:dyDescent="0.45">
      <c r="A31" s="25"/>
      <c r="B31" s="51" t="s">
        <v>94</v>
      </c>
      <c r="C31" s="66" t="s">
        <v>92</v>
      </c>
      <c r="D31" s="67" t="s">
        <v>93</v>
      </c>
      <c r="E31" s="67" t="s">
        <v>93</v>
      </c>
      <c r="F31" s="68">
        <f>Rekenblad!C20</f>
        <v>14.9184</v>
      </c>
      <c r="G31" s="69" t="s">
        <v>15</v>
      </c>
      <c r="H31" s="70">
        <f>'Tarieven grondgebonden'!C13</f>
        <v>36.190082644628099</v>
      </c>
      <c r="I31" s="54">
        <v>0.21</v>
      </c>
      <c r="J31" s="55">
        <f>F31*H31*(1+I31)</f>
        <v>653.27673600000003</v>
      </c>
      <c r="K31" s="26"/>
    </row>
    <row r="32" spans="1:11" ht="5.25" customHeight="1" x14ac:dyDescent="0.45">
      <c r="A32" s="25"/>
      <c r="B32" s="40"/>
      <c r="C32" s="40"/>
      <c r="D32" s="40"/>
      <c r="E32" s="40"/>
      <c r="F32" s="40"/>
      <c r="G32" s="40"/>
      <c r="H32" s="40"/>
      <c r="I32" s="40"/>
      <c r="J32" s="40"/>
      <c r="K32" s="26"/>
    </row>
    <row r="33" spans="1:11" x14ac:dyDescent="0.45">
      <c r="A33" s="25"/>
      <c r="B33" s="56" t="s">
        <v>95</v>
      </c>
      <c r="C33" s="57"/>
      <c r="D33" s="57"/>
      <c r="E33" s="57"/>
      <c r="F33" s="57"/>
      <c r="G33" s="57"/>
      <c r="H33" s="57"/>
      <c r="I33" s="57"/>
      <c r="J33" s="58">
        <f>SUM(J29:J31)</f>
        <v>1285.9967359999998</v>
      </c>
      <c r="K33" s="26"/>
    </row>
    <row r="34" spans="1:11" x14ac:dyDescent="0.45">
      <c r="A34" s="25"/>
      <c r="B34" s="40"/>
      <c r="C34" s="40"/>
      <c r="D34" s="40"/>
      <c r="E34" s="40"/>
      <c r="F34" s="40"/>
      <c r="G34" s="40"/>
      <c r="H34" s="40"/>
      <c r="I34" s="40"/>
      <c r="J34" s="40"/>
      <c r="K34" s="26"/>
    </row>
    <row r="35" spans="1:11" x14ac:dyDescent="0.45">
      <c r="A35" s="25"/>
      <c r="B35" s="40"/>
      <c r="C35" s="40"/>
      <c r="D35" s="40"/>
      <c r="E35" s="40"/>
      <c r="F35" s="88"/>
      <c r="G35" s="40"/>
      <c r="H35" s="40"/>
      <c r="I35" s="40"/>
      <c r="J35" s="40"/>
      <c r="K35" s="26"/>
    </row>
    <row r="36" spans="1:11" ht="26.65" x14ac:dyDescent="0.45">
      <c r="A36" s="25"/>
      <c r="B36" s="41" t="s">
        <v>78</v>
      </c>
      <c r="C36" s="42"/>
      <c r="D36" s="43"/>
      <c r="E36" s="42" t="s">
        <v>96</v>
      </c>
      <c r="F36" s="43" t="s">
        <v>80</v>
      </c>
      <c r="G36" s="43"/>
      <c r="H36" s="43" t="s">
        <v>97</v>
      </c>
      <c r="I36" s="43"/>
      <c r="J36" s="44" t="s">
        <v>98</v>
      </c>
      <c r="K36" s="26"/>
    </row>
    <row r="37" spans="1:11" x14ac:dyDescent="0.45">
      <c r="A37" s="25"/>
      <c r="B37" s="45" t="s">
        <v>99</v>
      </c>
      <c r="C37" s="46"/>
      <c r="D37" s="47"/>
      <c r="E37" s="46">
        <f>SUM(E21:E23)+J33</f>
        <v>1892.3167359999998</v>
      </c>
      <c r="F37" s="48">
        <v>0.21</v>
      </c>
      <c r="G37" s="48"/>
      <c r="H37" s="71">
        <f>F37*E37</f>
        <v>397.38651455999991</v>
      </c>
      <c r="I37" s="40"/>
      <c r="J37" s="49">
        <f>E37+H37</f>
        <v>2289.7032505599996</v>
      </c>
      <c r="K37" s="26"/>
    </row>
    <row r="38" spans="1:11" x14ac:dyDescent="0.45">
      <c r="A38" s="31"/>
      <c r="B38" s="45"/>
      <c r="C38" s="40"/>
      <c r="D38" s="40"/>
      <c r="E38" s="50"/>
      <c r="F38" s="48"/>
      <c r="G38" s="48"/>
      <c r="H38" s="48"/>
      <c r="I38" s="40"/>
      <c r="J38" s="49"/>
      <c r="K38" s="26"/>
    </row>
    <row r="39" spans="1:11" x14ac:dyDescent="0.45">
      <c r="A39" s="25"/>
      <c r="B39" s="51"/>
      <c r="C39" s="52"/>
      <c r="D39" s="52"/>
      <c r="E39" s="53"/>
      <c r="F39" s="54"/>
      <c r="G39" s="54"/>
      <c r="H39" s="54"/>
      <c r="I39" s="52"/>
      <c r="J39" s="55"/>
      <c r="K39" s="26"/>
    </row>
    <row r="40" spans="1:11" ht="7.5" customHeight="1" x14ac:dyDescent="0.45">
      <c r="A40" s="25"/>
      <c r="B40" s="40"/>
      <c r="C40" s="40"/>
      <c r="D40" s="40"/>
      <c r="E40" s="40"/>
      <c r="F40" s="40"/>
      <c r="G40" s="40"/>
      <c r="H40" s="40"/>
      <c r="I40" s="40"/>
      <c r="J40" s="40"/>
      <c r="K40" s="26"/>
    </row>
    <row r="41" spans="1:11" x14ac:dyDescent="0.45">
      <c r="A41" s="25"/>
      <c r="B41" s="56" t="s">
        <v>100</v>
      </c>
      <c r="C41" s="57"/>
      <c r="D41" s="57"/>
      <c r="E41" s="57"/>
      <c r="F41" s="57"/>
      <c r="G41" s="57"/>
      <c r="H41" s="57"/>
      <c r="I41" s="57"/>
      <c r="J41" s="58">
        <f>SUM(J37:J39)</f>
        <v>2289.7032505599996</v>
      </c>
      <c r="K41" s="26"/>
    </row>
    <row r="42" spans="1:11" x14ac:dyDescent="0.45">
      <c r="A42" s="25"/>
      <c r="B42" s="36"/>
      <c r="C42" s="36"/>
      <c r="D42" s="36"/>
      <c r="E42" s="36"/>
      <c r="F42" s="36"/>
      <c r="G42" s="36"/>
      <c r="H42" s="36"/>
      <c r="I42" s="36"/>
      <c r="J42" s="36"/>
      <c r="K42" s="26"/>
    </row>
    <row r="43" spans="1:11" ht="14.65" thickBot="1" x14ac:dyDescent="0.5">
      <c r="A43" s="27"/>
      <c r="B43" s="37"/>
      <c r="C43" s="37"/>
      <c r="D43" s="37"/>
      <c r="E43" s="37"/>
      <c r="F43" s="37"/>
      <c r="G43" s="37"/>
      <c r="H43" s="37"/>
      <c r="I43" s="37"/>
      <c r="J43" s="37"/>
      <c r="K43" s="28"/>
    </row>
    <row r="44" spans="1:11" x14ac:dyDescent="0.45">
      <c r="A44" s="29"/>
      <c r="B44" s="38"/>
      <c r="C44" s="38"/>
      <c r="D44" s="38"/>
      <c r="E44" s="38"/>
      <c r="F44" s="38"/>
      <c r="G44" s="38"/>
      <c r="H44" s="38"/>
      <c r="I44" s="38"/>
      <c r="J44" s="38"/>
      <c r="K44" s="30"/>
    </row>
    <row r="45" spans="1:11" ht="22.5" x14ac:dyDescent="0.6">
      <c r="A45" s="25"/>
      <c r="B45" s="32" t="s">
        <v>101</v>
      </c>
      <c r="C45" s="36"/>
      <c r="D45" s="36"/>
      <c r="E45" s="36"/>
      <c r="F45" s="36"/>
      <c r="G45" s="36"/>
      <c r="H45" s="36"/>
      <c r="I45" s="36"/>
      <c r="J45" s="36"/>
      <c r="K45" s="26"/>
    </row>
    <row r="46" spans="1:11" x14ac:dyDescent="0.45">
      <c r="A46" s="25"/>
      <c r="B46" s="36"/>
      <c r="C46" s="36"/>
      <c r="D46" s="36"/>
      <c r="E46" s="36"/>
      <c r="F46" s="36"/>
      <c r="G46" s="36"/>
      <c r="H46" s="36"/>
      <c r="I46" s="36"/>
      <c r="J46" s="36"/>
      <c r="K46" s="26"/>
    </row>
    <row r="47" spans="1:11" x14ac:dyDescent="0.45">
      <c r="A47" s="25"/>
      <c r="B47" s="87" t="s">
        <v>77</v>
      </c>
      <c r="C47" s="40"/>
      <c r="D47" s="40"/>
      <c r="E47" s="40"/>
      <c r="F47" s="40"/>
      <c r="G47" s="40"/>
      <c r="H47" s="40"/>
      <c r="I47" s="40"/>
      <c r="J47" s="40"/>
      <c r="K47" s="26"/>
    </row>
    <row r="48" spans="1:11" ht="26.65" x14ac:dyDescent="0.45">
      <c r="A48" s="25"/>
      <c r="B48" s="72" t="s">
        <v>78</v>
      </c>
      <c r="C48" s="73"/>
      <c r="D48" s="74"/>
      <c r="E48" s="73" t="s">
        <v>79</v>
      </c>
      <c r="F48" s="74" t="s">
        <v>80</v>
      </c>
      <c r="G48" s="74"/>
      <c r="H48" s="74"/>
      <c r="I48" s="74"/>
      <c r="J48" s="75" t="s">
        <v>61</v>
      </c>
      <c r="K48" s="26"/>
    </row>
    <row r="49" spans="1:11" x14ac:dyDescent="0.45">
      <c r="A49" s="25"/>
      <c r="B49" s="76" t="s">
        <v>81</v>
      </c>
      <c r="C49" s="77"/>
      <c r="D49" s="78"/>
      <c r="E49" s="77">
        <v>481.67</v>
      </c>
      <c r="F49" s="79">
        <v>0.21</v>
      </c>
      <c r="G49" s="79"/>
      <c r="H49" s="79"/>
      <c r="I49" s="80"/>
      <c r="J49" s="81">
        <f>E49*(1+F49)</f>
        <v>582.82069999999999</v>
      </c>
      <c r="K49" s="26"/>
    </row>
    <row r="50" spans="1:11" x14ac:dyDescent="0.45">
      <c r="A50" s="25"/>
      <c r="B50" s="45" t="s">
        <v>82</v>
      </c>
      <c r="C50" s="40"/>
      <c r="D50" s="40"/>
      <c r="E50" s="50">
        <v>98.46</v>
      </c>
      <c r="F50" s="48">
        <v>0.21</v>
      </c>
      <c r="G50" s="48"/>
      <c r="H50" s="48"/>
      <c r="I50" s="40"/>
      <c r="J50" s="49">
        <f>E50*(1+F50)</f>
        <v>119.13659999999999</v>
      </c>
      <c r="K50" s="26"/>
    </row>
    <row r="51" spans="1:11" x14ac:dyDescent="0.45">
      <c r="A51" s="25"/>
      <c r="B51" s="51" t="s">
        <v>83</v>
      </c>
      <c r="C51" s="52"/>
      <c r="D51" s="52"/>
      <c r="E51" s="53">
        <v>26.19</v>
      </c>
      <c r="F51" s="54">
        <v>0.21</v>
      </c>
      <c r="G51" s="54"/>
      <c r="H51" s="54"/>
      <c r="I51" s="52"/>
      <c r="J51" s="55">
        <f>E51*(1+F51)</f>
        <v>31.689900000000002</v>
      </c>
      <c r="K51" s="26"/>
    </row>
    <row r="52" spans="1:11" x14ac:dyDescent="0.45">
      <c r="A52" s="25"/>
      <c r="B52" s="40"/>
      <c r="C52" s="40"/>
      <c r="D52" s="40"/>
      <c r="E52" s="40"/>
      <c r="F52" s="40"/>
      <c r="G52" s="40"/>
      <c r="H52" s="40"/>
      <c r="I52" s="40"/>
      <c r="J52" s="40"/>
      <c r="K52" s="26"/>
    </row>
    <row r="53" spans="1:11" x14ac:dyDescent="0.45">
      <c r="A53" s="25"/>
      <c r="B53" s="56" t="s">
        <v>84</v>
      </c>
      <c r="C53" s="57"/>
      <c r="D53" s="57"/>
      <c r="E53" s="57"/>
      <c r="F53" s="57"/>
      <c r="G53" s="57"/>
      <c r="H53" s="57"/>
      <c r="I53" s="57"/>
      <c r="J53" s="58">
        <f>SUM(J49:J51)</f>
        <v>733.6472</v>
      </c>
      <c r="K53" s="26"/>
    </row>
    <row r="54" spans="1:11" x14ac:dyDescent="0.45">
      <c r="A54" s="25"/>
      <c r="B54" s="36"/>
      <c r="C54" s="36"/>
      <c r="D54" s="36"/>
      <c r="E54" s="36"/>
      <c r="F54" s="36"/>
      <c r="G54" s="36"/>
      <c r="H54" s="36"/>
      <c r="I54" s="36"/>
      <c r="J54" s="36"/>
      <c r="K54" s="26"/>
    </row>
    <row r="55" spans="1:11" x14ac:dyDescent="0.45">
      <c r="A55" s="25"/>
      <c r="B55" s="87" t="s">
        <v>85</v>
      </c>
      <c r="C55" s="40"/>
      <c r="D55" s="40"/>
      <c r="E55" s="40"/>
      <c r="F55" s="40"/>
      <c r="G55" s="40"/>
      <c r="H55" s="40"/>
      <c r="I55" s="40"/>
      <c r="J55" s="40"/>
      <c r="K55" s="26"/>
    </row>
    <row r="56" spans="1:11" ht="39.75" x14ac:dyDescent="0.45">
      <c r="A56" s="25"/>
      <c r="B56" s="41" t="s">
        <v>78</v>
      </c>
      <c r="C56" s="42" t="s">
        <v>86</v>
      </c>
      <c r="D56" s="42" t="s">
        <v>87</v>
      </c>
      <c r="E56" s="42" t="s">
        <v>88</v>
      </c>
      <c r="F56" s="43" t="s">
        <v>89</v>
      </c>
      <c r="G56" s="43"/>
      <c r="H56" s="42" t="s">
        <v>90</v>
      </c>
      <c r="I56" s="43" t="s">
        <v>80</v>
      </c>
      <c r="J56" s="44" t="s">
        <v>61</v>
      </c>
      <c r="K56" s="26"/>
    </row>
    <row r="57" spans="1:11" x14ac:dyDescent="0.45">
      <c r="A57" s="25"/>
      <c r="B57" s="45" t="s">
        <v>91</v>
      </c>
      <c r="C57" s="59" t="s">
        <v>92</v>
      </c>
      <c r="D57" s="60" t="s">
        <v>93</v>
      </c>
      <c r="E57" s="60" t="s">
        <v>93</v>
      </c>
      <c r="F57" s="61">
        <f>Rekenblad!C11</f>
        <v>48.618400000000001</v>
      </c>
      <c r="G57" s="61" t="s">
        <v>15</v>
      </c>
      <c r="H57" s="62">
        <f>'Tarieven grondgebonden'!C13</f>
        <v>36.190082644628099</v>
      </c>
      <c r="I57" s="48">
        <v>0.21</v>
      </c>
      <c r="J57" s="49">
        <f>F57*H57*(1+I57)</f>
        <v>2128.9997360000002</v>
      </c>
      <c r="K57" s="26"/>
    </row>
    <row r="58" spans="1:11" x14ac:dyDescent="0.45">
      <c r="A58" s="25"/>
      <c r="B58" s="45" t="s">
        <v>17</v>
      </c>
      <c r="C58" s="59" t="s">
        <v>92</v>
      </c>
      <c r="D58" s="60" t="s">
        <v>93</v>
      </c>
      <c r="E58" s="60" t="s">
        <v>93</v>
      </c>
      <c r="F58" s="63">
        <f>D11</f>
        <v>4144</v>
      </c>
      <c r="G58" s="64" t="s">
        <v>18</v>
      </c>
      <c r="H58" s="65">
        <f>'Tarieven grondgebonden'!C15</f>
        <v>-0.22314049586776863</v>
      </c>
      <c r="I58" s="48">
        <v>0.21</v>
      </c>
      <c r="J58" s="49">
        <f>F58*H58*(1+I58)</f>
        <v>-1118.8800000000001</v>
      </c>
      <c r="K58" s="26"/>
    </row>
    <row r="59" spans="1:11" x14ac:dyDescent="0.45">
      <c r="A59" s="25"/>
      <c r="B59" s="51" t="s">
        <v>105</v>
      </c>
      <c r="C59" s="66" t="s">
        <v>92</v>
      </c>
      <c r="D59" s="67" t="s">
        <v>93</v>
      </c>
      <c r="E59" s="67" t="s">
        <v>93</v>
      </c>
      <c r="F59" s="68">
        <f>D13</f>
        <v>30</v>
      </c>
      <c r="G59" s="69" t="s">
        <v>20</v>
      </c>
      <c r="H59" s="70">
        <f>'Tarieven grondgebonden'!C17</f>
        <v>7.5999173553719013</v>
      </c>
      <c r="I59" s="54">
        <v>0.21</v>
      </c>
      <c r="J59" s="55">
        <f>F59*H59*(1+I59)</f>
        <v>275.87700000000001</v>
      </c>
      <c r="K59" s="26"/>
    </row>
    <row r="60" spans="1:11" x14ac:dyDescent="0.45">
      <c r="A60" s="25"/>
      <c r="B60" s="40"/>
      <c r="C60" s="40"/>
      <c r="D60" s="40"/>
      <c r="E60" s="40"/>
      <c r="F60" s="40"/>
      <c r="G60" s="40"/>
      <c r="H60" s="40"/>
      <c r="I60" s="40"/>
      <c r="J60" s="40"/>
      <c r="K60" s="26"/>
    </row>
    <row r="61" spans="1:11" x14ac:dyDescent="0.45">
      <c r="A61" s="25"/>
      <c r="B61" s="56" t="s">
        <v>95</v>
      </c>
      <c r="C61" s="57"/>
      <c r="D61" s="57"/>
      <c r="E61" s="57"/>
      <c r="F61" s="57"/>
      <c r="G61" s="57"/>
      <c r="H61" s="57"/>
      <c r="I61" s="57"/>
      <c r="J61" s="58">
        <f>SUM(J57:J59)</f>
        <v>1285.9967360000001</v>
      </c>
      <c r="K61" s="26"/>
    </row>
    <row r="62" spans="1:11" x14ac:dyDescent="0.45">
      <c r="A62" s="25"/>
      <c r="B62" s="36"/>
      <c r="C62" s="36"/>
      <c r="D62" s="36"/>
      <c r="E62" s="36"/>
      <c r="F62" s="36"/>
      <c r="G62" s="36"/>
      <c r="H62" s="36"/>
      <c r="I62" s="36"/>
      <c r="J62" s="36"/>
      <c r="K62" s="26"/>
    </row>
    <row r="63" spans="1:11" x14ac:dyDescent="0.45">
      <c r="A63" s="25"/>
      <c r="B63" s="36"/>
      <c r="C63" s="36"/>
      <c r="D63" s="36"/>
      <c r="E63" s="36"/>
      <c r="F63" s="36"/>
      <c r="G63" s="36"/>
      <c r="H63" s="36"/>
      <c r="I63" s="36"/>
      <c r="J63" s="36"/>
      <c r="K63" s="26"/>
    </row>
    <row r="64" spans="1:11" ht="26.65" x14ac:dyDescent="0.45">
      <c r="A64" s="25"/>
      <c r="B64" s="41" t="s">
        <v>78</v>
      </c>
      <c r="C64" s="42"/>
      <c r="D64" s="43"/>
      <c r="E64" s="42" t="s">
        <v>96</v>
      </c>
      <c r="F64" s="43" t="s">
        <v>80</v>
      </c>
      <c r="G64" s="43"/>
      <c r="H64" s="43" t="s">
        <v>97</v>
      </c>
      <c r="I64" s="43"/>
      <c r="J64" s="44" t="s">
        <v>98</v>
      </c>
      <c r="K64" s="26"/>
    </row>
    <row r="65" spans="1:11" x14ac:dyDescent="0.45">
      <c r="A65" s="25"/>
      <c r="B65" s="45" t="s">
        <v>99</v>
      </c>
      <c r="C65" s="46"/>
      <c r="D65" s="47"/>
      <c r="E65" s="46">
        <f>SUM(E49:E51)+J61</f>
        <v>1892.3167360000002</v>
      </c>
      <c r="F65" s="48">
        <v>0.21</v>
      </c>
      <c r="G65" s="48"/>
      <c r="H65" s="71">
        <f>F65*E65</f>
        <v>397.38651456000002</v>
      </c>
      <c r="I65" s="40"/>
      <c r="J65" s="49">
        <f>E65+H65</f>
        <v>2289.70325056</v>
      </c>
      <c r="K65" s="26"/>
    </row>
    <row r="66" spans="1:11" x14ac:dyDescent="0.45">
      <c r="A66" s="25"/>
      <c r="B66" s="45"/>
      <c r="C66" s="40"/>
      <c r="D66" s="40"/>
      <c r="E66" s="50"/>
      <c r="F66" s="48"/>
      <c r="G66" s="48"/>
      <c r="H66" s="48"/>
      <c r="I66" s="40"/>
      <c r="J66" s="49"/>
      <c r="K66" s="26"/>
    </row>
    <row r="67" spans="1:11" x14ac:dyDescent="0.45">
      <c r="A67" s="25"/>
      <c r="B67" s="51"/>
      <c r="C67" s="52"/>
      <c r="D67" s="52"/>
      <c r="E67" s="53"/>
      <c r="F67" s="54"/>
      <c r="G67" s="54"/>
      <c r="H67" s="54"/>
      <c r="I67" s="52"/>
      <c r="J67" s="55"/>
      <c r="K67" s="26"/>
    </row>
    <row r="68" spans="1:11" ht="7.5" customHeight="1" x14ac:dyDescent="0.45">
      <c r="A68" s="25"/>
      <c r="B68" s="40"/>
      <c r="C68" s="40"/>
      <c r="D68" s="40"/>
      <c r="E68" s="40"/>
      <c r="F68" s="40"/>
      <c r="G68" s="40"/>
      <c r="H68" s="40"/>
      <c r="I68" s="40"/>
      <c r="J68" s="40"/>
      <c r="K68" s="26"/>
    </row>
    <row r="69" spans="1:11" x14ac:dyDescent="0.45">
      <c r="A69" s="25"/>
      <c r="B69" s="56" t="s">
        <v>100</v>
      </c>
      <c r="C69" s="57"/>
      <c r="D69" s="57"/>
      <c r="E69" s="57"/>
      <c r="F69" s="57"/>
      <c r="G69" s="57"/>
      <c r="H69" s="57"/>
      <c r="I69" s="57"/>
      <c r="J69" s="58">
        <f>SUM(J65:J67)</f>
        <v>2289.70325056</v>
      </c>
      <c r="K69" s="26"/>
    </row>
    <row r="70" spans="1:11" x14ac:dyDescent="0.45">
      <c r="A70" s="25"/>
      <c r="B70" s="36"/>
      <c r="C70" s="36"/>
      <c r="D70" s="36"/>
      <c r="E70" s="36"/>
      <c r="F70" s="36"/>
      <c r="G70" s="36"/>
      <c r="H70" s="36"/>
      <c r="I70" s="36"/>
      <c r="J70" s="36"/>
      <c r="K70" s="26"/>
    </row>
    <row r="71" spans="1:11" ht="14.65" thickBot="1" x14ac:dyDescent="0.5">
      <c r="A71" s="23"/>
      <c r="B71" s="82" t="s">
        <v>103</v>
      </c>
      <c r="C71" s="82"/>
      <c r="D71" s="82"/>
      <c r="E71" s="82"/>
      <c r="F71" s="82"/>
      <c r="G71" s="82"/>
      <c r="H71" s="82"/>
      <c r="I71" s="82"/>
      <c r="J71" s="82"/>
      <c r="K71" s="24"/>
    </row>
    <row r="72" spans="1:11" hidden="1" x14ac:dyDescent="0.45">
      <c r="B72" s="33"/>
      <c r="C72" s="33"/>
      <c r="D72" s="33"/>
      <c r="E72" s="33"/>
      <c r="F72" s="33"/>
      <c r="G72" s="33"/>
      <c r="H72" s="33"/>
      <c r="I72" s="33"/>
      <c r="J72" s="33"/>
    </row>
  </sheetData>
  <sheetProtection algorithmName="SHA-512" hashValue="7NgzVgogCr3+RH4fXj9o/FhwxphoGI50h43AW7zlr+3QdPn8eluUo07UTn8JP1vjRXBg7CXDSddM0d+nYN7kLg==" saltValue="b4//PlDJkli0eseU9LBHKg==" spinCount="100000" sheet="1" selectLockedCells="1"/>
  <mergeCells count="1">
    <mergeCell ref="B5:J5"/>
  </mergeCells>
  <pageMargins left="0.70866141732283472" right="0.70866141732283472" top="0.74803149606299213" bottom="0.74803149606299213" header="0.31496062992125984" footer="0.31496062992125984"/>
  <pageSetup paperSize="256" scale="17" orientation="portrait" verticalDpi="0" r:id="rId1"/>
  <headerFooter scaleWithDoc="0" alignWithMargins="0"/>
  <ignoredErrors>
    <ignoredError sqref="J30 H30" 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59A1AF43D0C13A44887E1EC4598F8C96" ma:contentTypeVersion="14" ma:contentTypeDescription="Een nieuw document maken." ma:contentTypeScope="" ma:versionID="b29cf0af22b18a7691e4ce71d8efd755">
  <xsd:schema xmlns:xsd="http://www.w3.org/2001/XMLSchema" xmlns:xs="http://www.w3.org/2001/XMLSchema" xmlns:p="http://schemas.microsoft.com/office/2006/metadata/properties" xmlns:ns2="6c28fbf7-449a-4c1f-9092-60b3e3174f0b" xmlns:ns3="7ba6c661-1581-4e90-aae1-579d88af210f" xmlns:ns4="b5bd485c-512e-407d-a6ea-42f029331c51" targetNamespace="http://schemas.microsoft.com/office/2006/metadata/properties" ma:root="true" ma:fieldsID="4be30c915f767fd4273f111408ca1cb7" ns2:_="" ns3:_="" ns4:_="">
    <xsd:import namespace="6c28fbf7-449a-4c1f-9092-60b3e3174f0b"/>
    <xsd:import namespace="7ba6c661-1581-4e90-aae1-579d88af210f"/>
    <xsd:import namespace="b5bd485c-512e-407d-a6ea-42f029331c51"/>
    <xsd:element name="properties">
      <xsd:complexType>
        <xsd:sequence>
          <xsd:element name="documentManagement">
            <xsd:complexType>
              <xsd:all>
                <xsd:element ref="ns2:_dlc_DocId" minOccurs="0"/>
                <xsd:element ref="ns2:_dlc_DocIdUrl" minOccurs="0"/>
                <xsd:element ref="ns2:_dlc_DocIdPersistId" minOccurs="0"/>
                <xsd:element ref="ns3:lcf76f155ced4ddcb4097134ff3c332f" minOccurs="0"/>
                <xsd:element ref="ns4:TaxCatchAll" minOccurs="0"/>
                <xsd:element ref="ns3:NBility_x0020_referentie"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28fbf7-449a-4c1f-9092-60b3e3174f0b" elementFormDefault="qualified">
    <xsd:import namespace="http://schemas.microsoft.com/office/2006/documentManagement/types"/>
    <xsd:import namespace="http://schemas.microsoft.com/office/infopath/2007/PartnerControls"/>
    <xsd:element name="_dlc_DocId" ma:index="8" nillable="true" ma:displayName="Waarde van de document-id" ma:description="De waarde van de document-id die aan dit item is toegewezen." ma:internalName="_dlc_DocId" ma:readOnly="true">
      <xsd:simpleType>
        <xsd:restriction base="dms:Text"/>
      </xsd:simpleType>
    </xsd:element>
    <xsd:element name="_dlc_DocIdUrl" ma:index="9" nillable="true" ma:displayName="Document-id" ma:description="Permanente koppeling naar dit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Id blijven behouden" ma:description="Id behouden tijdens toevoegen."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7ba6c661-1581-4e90-aae1-579d88af210f" elementFormDefault="qualified">
    <xsd:import namespace="http://schemas.microsoft.com/office/2006/documentManagement/types"/>
    <xsd:import namespace="http://schemas.microsoft.com/office/infopath/2007/PartnerControls"/>
    <xsd:element name="lcf76f155ced4ddcb4097134ff3c332f" ma:index="12" nillable="true" ma:taxonomy="true" ma:internalName="lcf76f155ced4ddcb4097134ff3c332f" ma:taxonomyFieldName="MediaServiceImageTags" ma:displayName="Afbeeldingtags" ma:readOnly="false" ma:fieldId="{5cf76f15-5ced-4ddc-b409-7134ff3c332f}" ma:taxonomyMulti="true" ma:sspId="604cbdeb-6728-4034-97dc-7aa7c91a6516" ma:termSetId="09814cd3-568e-fe90-9814-8d621ff8fb84" ma:anchorId="fba54fb3-c3e1-fe81-a776-ca4b69148c4d" ma:open="true" ma:isKeyword="false">
      <xsd:complexType>
        <xsd:sequence>
          <xsd:element ref="pc:Terms" minOccurs="0" maxOccurs="1"/>
        </xsd:sequence>
      </xsd:complexType>
    </xsd:element>
    <xsd:element name="NBility_x0020_referentie" ma:index="14" nillable="true" ma:displayName="NBility referentie" ma:description="Niveau level 1,2 of 3 uit het NBility model" ma:format="Dropdown" ma:internalName="NBility_x0020_referentie">
      <xsd:simpleType>
        <xsd:union memberTypes="dms:Text">
          <xsd:simpleType>
            <xsd:restriction base="dms:Choice">
              <xsd:enumeration value="&lt;----------Niveau 1-------------&gt;"/>
              <xsd:enumeration value="C.1. Klanten bedienen"/>
              <xsd:enumeration value="C.2. Energie transporteren"/>
              <xsd:enumeration value="C.3. Ontwikkeling en instandhouding van energienetten besturen"/>
              <xsd:enumeration value="C.4. Energietransport en -netten meten"/>
              <xsd:enumeration value="C.5. Werkzaamheden uitvoeren aan energienetten"/>
              <xsd:enumeration value="C.6. De energiemarkt faciliteren"/>
              <xsd:enumeration value="E.1. Bedrijfsrichting opstellen en besturen"/>
              <xsd:enumeration value="E.2. Processen en data ontwikkelen en beheren"/>
              <xsd:enumeration value="E.3. Medewerkers werven en inzetbaar houden"/>
              <xsd:enumeration value="E.4. Digitale producten ontwikkelen en beheren"/>
              <xsd:enumeration value="E.5. Goederen en diensten verkrijgen"/>
              <xsd:enumeration value="E.6. Gebouwen beheren en faciliteiten beschikbaar stellen"/>
              <xsd:enumeration value="E.7. Financiën verkrijgen en beheren"/>
              <xsd:enumeration value="&lt;----------Niveau 2-------------&gt;"/>
              <xsd:enumeration value="C.1.1. Klanten bedienen en relaties onderhouden"/>
              <xsd:enumeration value="C.1.2. Contracten verwerven en beheren"/>
              <xsd:enumeration value="C.1.3. Factureren en innen"/>
              <xsd:enumeration value="C.1.4. Inkomstenverlies beperken"/>
              <xsd:enumeration value="C.2.1. Energietransport verzorgen"/>
              <xsd:enumeration value="C.2.2. Energietransport herstellen"/>
              <xsd:enumeration value="C.2.3. Transport- en bedieningsplannen maken"/>
              <xsd:enumeration value="C.3.1. Energienetten uitbreiden, vervangen en vernieuwen"/>
              <xsd:enumeration value="C.3.2. Energienetten in stand houden"/>
              <xsd:enumeration value="C.3.3. Energienetrichtlijnen en -patronen vaststellen"/>
              <xsd:enumeration value="C.4.1. Beschikbaar krijgen metingen van energietransport en -netten"/>
              <xsd:enumeration value="C.4.2. Beschikbaar maken metingen van energietransport en -netten"/>
              <xsd:enumeration value="C.5.1. Werkzaamhedenportfolio opstellen en onderhouden"/>
              <xsd:enumeration value="C.5.2. Regievoeren over werkzaamheden"/>
              <xsd:enumeration value="C.5.3. Werkzaamheden uitvoeren"/>
              <xsd:enumeration value="C.5.4. Werkzaamheden faciliteren"/>
              <xsd:enumeration value="C.6.1. Marktpartijen bedienen en relaties onderhouden"/>
              <xsd:enumeration value="C.6.2. Marktdata beheren"/>
              <xsd:enumeration value="C.6.3. Marktprocessen uitvoeren/faciliteren"/>
              <xsd:enumeration value="C.6.4. Delen van marktdata faciliteren"/>
              <xsd:enumeration value="E.1.1. Strategie ontwikkelen en bewaken"/>
              <xsd:enumeration value="E.1.2. Met stakeholders in overeenstemming komen"/>
              <xsd:enumeration value="E.1.3. Transformatie van bedrijfsinrichting besturen"/>
              <xsd:enumeration value="E.1.4. Bedrijfscontinuïteit en compliance borgen"/>
              <xsd:enumeration value="E.2.1. Processen besturen"/>
              <xsd:enumeration value="E.2.2. Data besturen"/>
              <xsd:enumeration value="E.3.1. Medewerkersstrategie en -plannen opstellen en besturen"/>
              <xsd:enumeration value="E.3.2. Medewerkers in- en uitstromen"/>
              <xsd:enumeration value="E.3.3. Medewerkers behouden"/>
              <xsd:enumeration value="E.3.4. Medewerkers ontwikkelen"/>
              <xsd:enumeration value="E.4.1. Digitaal productstrategie en -portfolio ontwikkelen en beheren"/>
              <xsd:enumeration value="E.4.2. Digitale producten realiseren"/>
              <xsd:enumeration value="E.4.3. Digitale producten leveren"/>
              <xsd:enumeration value="E.4.4. Digitale producten exploiteren"/>
              <xsd:enumeration value="E.5.1. Goederen- en dienstenstrategie en -plannen opstellen en besturen"/>
              <xsd:enumeration value="E.5.2. Contracten met leveranciers afsluiten en bewaken"/>
              <xsd:enumeration value="E.6.1. Gebouwen beheren"/>
              <xsd:enumeration value="E.6.2. Faciliteiten beschikbaarstellen"/>
              <xsd:enumeration value="E.7.1. Financiële strategie en plannen opstellen, bewaken en rapporteren"/>
              <xsd:enumeration value="E.7.2. Vermogen en liquiditeiten verkrijgen en beheren"/>
              <xsd:enumeration value="E.7.3. Transacties financieel verwerken en standen beheren"/>
              <xsd:enumeration value="&lt;----------Niveau 3-------------&gt;"/>
              <xsd:enumeration value="C.1.1.1. Service verlenen aan klanten in kanalen"/>
              <xsd:enumeration value="C.1.1.2. Melding/vraag/verzoek van klanten behandelen"/>
              <xsd:enumeration value="C.1.1.3. Contactpersoon/verantwoordelijke voor locatie bepalen"/>
              <xsd:enumeration value="C.1.1.4. Relatie met klanten onderhouden"/>
              <xsd:enumeration value="C.1.1.5. Transportbehoefte inventariseren"/>
              <xsd:enumeration value="C.1.1.6 Klantervaring monitoren en beïnvloeden"/>
              <xsd:enumeration value="C.1.2.1. Producten aan klanten offreren"/>
              <xsd:enumeration value="C.1.2.2. Contracten/SLA's afsluiten, aanpassen, beheren en beeïndigen"/>
              <xsd:enumeration value="C.1.2.3 Producten en diensten ontwikkelen en beheren"/>
              <xsd:enumeration value="C.1.3.1. Vergoeding voor geleverde diensten berekenen"/>
              <xsd:enumeration value="C.1.3.2. Factuur maken en versturen"/>
              <xsd:enumeration value="C.1.3.3. Openstaande vorderingen innen"/>
              <xsd:enumeration value="C.1.4.1. Schade verhalen veroorzaakt door derden"/>
              <xsd:enumeration value="C.1.4.2. Storingscompensatie bepalen"/>
              <xsd:enumeration value="C.1.4.3. Schadevergoeding bij schade veroorzaakt door werkzaamheden bepalen"/>
              <xsd:enumeration value="C.1.4.4. Contractloze aansluitingen bewaken/verminderen"/>
              <xsd:enumeration value="C.1.4.5. Fraude bestrijden"/>
              <xsd:enumeration value="C.2.1.1. Energietransport bewaken"/>
              <xsd:enumeration value="C.2.1.2. Werking van netcomponenten bewaken"/>
              <xsd:enumeration value="C.2.1.3. Energietransport besturen"/>
              <xsd:enumeration value="C.2.1.4. Energienetten in/uit bedrijf nemen op afstand"/>
              <xsd:enumeration value="C.2.1.5. Energienetten opnemen in de besturing van energietransport"/>
              <xsd:enumeration value="C.2.2.1. Storingen classificeren"/>
              <xsd:enumeration value="C.2.2.2. Storingen toewijzen"/>
              <xsd:enumeration value="C.2.2.3. Storingen analyseren"/>
              <xsd:enumeration value="C.2.2.4. Storingen en onderbrekingen oplossen"/>
              <xsd:enumeration value="C.2.2.5. Definitief herstel storingen initiëren"/>
              <xsd:enumeration value="C.2.3.1. Transport plannen en analyseren"/>
              <xsd:enumeration value="C.2.3.2. Impact van (geplande) onderbrekingen bepalen"/>
              <xsd:enumeration value="C.2.3.3. Bedieningsplannen opstellen"/>
              <xsd:enumeration value="C.3.1.1. (Veranderde) behoefte aan capaciteit en functionaliteit inventariseren en analyseren/simuleren"/>
              <xsd:enumeration value="C.3.1.2. Netrisico’s op capaciteit en/of functionaliteit bepalen en waarderen"/>
              <xsd:enumeration value="C.3.1.3. Alternatieven voor mitigatie risico op capaciteit en/of functionaliteit analyseren en mitigerende maatregelen bepalen"/>
              <xsd:enumeration value="C.3.1.4. (Meerjaren)planning voor maatregelen op capaciteit en/of functionaliteit opstellen"/>
              <xsd:enumeration value="C.3.1.5. Programma van eisen/functioneel ontwerp opstellen"/>
              <xsd:enumeration value="C.3.1.6. Omgevingsanalyses verrichten"/>
              <xsd:enumeration value="C.3.1.7. Tracévergunningen verkrijgen/zakelijk recht vestigen"/>
              <xsd:enumeration value="C.3.1.8. Opdracht voor uitvoeren van netaanpassing verstrekken, bewaken en administratief verwerken"/>
              <xsd:enumeration value="C.3.2.1. Net(componenten)toestand inventariseren en analyseren"/>
              <xsd:enumeration value="C.3.2.2. Netrisico’s op kwaliteit bepalen en waarderen"/>
              <xsd:enumeration value="C.3.2.3. Alternatieven voor mitigatie kwaliteitsrisico analyseren en mitigerende maatregelen bepalen"/>
              <xsd:enumeration value="C.3.2.4. (Meer)jarenplanning voor onderhoud en inspecties bepalen"/>
              <xsd:enumeration value="C.3.2.5. Opdracht voor uitvoering van onderhoud en inspectie verstrekken en bewaken"/>
              <xsd:enumeration value="C.3.2.6. Storingen onderzoeken"/>
              <xsd:enumeration value="C.3.2.7. Graafschade voorkomen"/>
              <xsd:enumeration value="C.3.2.8. Technisch netverlies inkopen en minimaliseren"/>
              <xsd:enumeration value="C.3.3.1. Visie op energienetten ontwikkelen"/>
              <xsd:enumeration value="C.3.3.2. Strategische risico’s op energienetten vaststellen"/>
              <xsd:enumeration value="C.3.3.3. Strategie op energienetten ontwikkelen"/>
              <xsd:enumeration value="C.3.3.4. Beleid en standaardisatie van energienetten opstellen en onderhouden"/>
              <xsd:enumeration value="C.3.3.5. Netcomponenten ontwikkelen"/>
              <xsd:enumeration value="C.3.3.6. Externe regelgeving in richtlijnen vertalen"/>
              <xsd:enumeration value="C.4.1.1. Energietransport en -netten waarnemen  en omzetten in metingen"/>
              <xsd:enumeration value="C.4.1.2. Metingen verzamelen"/>
              <xsd:enumeration value="C.4.1.3. Metingen interpretabel maken"/>
              <xsd:enumeration value="C.4.1.4. Metingen valideren"/>
              <xsd:enumeration value="C.4.2.1. Metingen direct beschikbaar maken"/>
              <xsd:enumeration value="C.4.2.2. Metingen op afroep beschikbaar maken"/>
              <xsd:enumeration value="C.5.1.1. Portfolio van werkzaamheden opstellen en onderhouden"/>
              <xsd:enumeration value="C.5.2.1. Werkzaamheden adviseren aan opdrachtgevers"/>
              <xsd:enumeration value="C.5.2.2. Opdrachten geven aan uitvoering"/>
              <xsd:enumeration value="C.5.2.3. Werkzaamheden coördineren"/>
              <xsd:enumeration value="C.5.2.4. Werkzaamheden evalueren"/>
              <xsd:enumeration value="C.5.3.1. Voorlopige en definitieve ontwerpen van energienetten opstellen"/>
              <xsd:enumeration value="C.5.3.2. Uitvoering van werkzaamheden voorbereiden"/>
              <xsd:enumeration value="C.5.3.3. Werkzaamheden operationeel plannen"/>
              <xsd:enumeration value="C.5.3.4. Werkomgevingen veiligstellen"/>
              <xsd:enumeration value="C.5.3.5. Werkzaamheden uitvoeren"/>
              <xsd:enumeration value="C.5.3.6. Netcomponenten in/uit bedrijf nemen op locatie"/>
              <xsd:enumeration value="C.5.3.7. Werkzaamheden en netcomponenten administratief opleveren"/>
              <xsd:enumeration value="C.5.4.1. Standaard werkproduct opstellen en onderhouden"/>
              <xsd:enumeration value="C.5.4.2. Uitvoeringscapaciteit managen"/>
              <xsd:enumeration value="C.5.4.3. Magazijnen en voorraden beheren"/>
              <xsd:enumeration value="C.5.4.4. Goederen fysiek distribueren"/>
              <xsd:enumeration value="C.5.4.5. Materieel onderhouden"/>
              <xsd:enumeration value="C.6.1.1. Relatie met marktpartijen onderhouden"/>
              <xsd:enumeration value="C.6.1.2. Vragen van marktpartijen afhandelen"/>
              <xsd:enumeration value="C.6.1.3. Contracten voor marktdiensten afsluiten"/>
              <xsd:enumeration value="C.6.1.4. Energiemarkten beheren"/>
              <xsd:enumeration value="C.6.2.1. Aansluitingen/allocatiepunten beheren"/>
              <xsd:enumeration value="C.6.2.2. Installaties achter aansluitingen beheren"/>
              <xsd:enumeration value="C.6.2.3. Congestiegebieden beheren"/>
              <xsd:enumeration value="C.6.3.1. Marktprocedures uitvoeren"/>
              <xsd:enumeration value="C.6.3.2. Energieplanning uitwisselen"/>
              <xsd:enumeration value="C.6.3.3. Energie-uitwisseling vaststellen"/>
              <xsd:enumeration value="C.6.3.4. Energie-uitwisseling toewijzen aan marktpartijen"/>
              <xsd:enumeration value="C.6.3.5. Opregel- en afregelbehoefte communiceren"/>
              <xsd:enumeration value="C.6.3.6. Opregel- en afregelaanbod beheren"/>
              <xsd:enumeration value="C.6.4.1. Marktdata beschikbaar maken voor partijen"/>
              <xsd:enumeration value="C.6.4.2. Open data beschikbaar maken voor derden"/>
              <xsd:enumeration value="C.6.4.3. Toestemmingen beheren"/>
              <xsd:enumeration value="E.1.1.1. Externe en interne analyses uitvoeren"/>
              <xsd:enumeration value="E.1.1.2. Positionering bepalen en het merk definiëren"/>
              <xsd:enumeration value="E.1.1.3. Strategie bepalen"/>
              <xsd:enumeration value="E.1.1.4. Bedrijfsplannen opstellen"/>
              <xsd:enumeration value="E.1.1.5. Bedrijfsprestaties bewaken"/>
              <xsd:enumeration value="E.1.2.1. Stakeholderrelatie onderhouden"/>
              <xsd:enumeration value="E.1.2.2. Wet- en regelgeving volgen en beïnvloeden"/>
              <xsd:enumeration value="E.1.2.3. Sectorsamenwerking ontwikkelen"/>
              <xsd:enumeration value="E.1.2.4. Externe verantwoording afleggen"/>
              <xsd:enumeration value="E.1.3.1. Enterprisearchitectuur definiëren"/>
              <xsd:enumeration value="E.1.3.2. Veranderportfolio opstellen en bewaken / Roadmap opstellen en bewaken"/>
              <xsd:enumeration value="E.1.3.3. Veranderportfolio items besturen"/>
              <xsd:enumeration value="E.1.3.4. Onderzoek en innovaties realiseren"/>
              <xsd:enumeration value="E.1.4.1. Strategische risico's inventariseren en bewaken"/>
              <xsd:enumeration value="E.1.4.2. Informatiebeveiliging borgen"/>
              <xsd:enumeration value="E.1.4.3. Privacy borgen"/>
              <xsd:enumeration value="E.1.4.4. Bedrijfscontinuïteit borgen"/>
              <xsd:enumeration value="E.1.4.5. Veiligheid, gezondheid, milieu en kwaliteit borgen"/>
              <xsd:enumeration value="E.1.4.6. Juridische zaken besturen en bewaken"/>
              <xsd:enumeration value="E.1.4.7. Crisissen beheersen"/>
              <xsd:enumeration value="E.2.1.1. Processen ontwikkelen en beheren"/>
              <xsd:enumeration value="E.2.1.2. Processen orkestreren"/>
              <xsd:enumeration value="E.2.2.1. Datadefinites ontwikkelenen en beheren"/>
              <xsd:enumeration value="E.2.2.2. Datakwaliteit borgen"/>
              <xsd:enumeration value="E.2.2.3. Data herbruikbaar maken"/>
              <xsd:enumeration value="E.2.2.4. Data-analysemodellen opstellen en beheren"/>
              <xsd:enumeration value="E.2.2.5. Data duurzaam bewaren"/>
              <xsd:enumeration value="E.3.1.1. Medewerkersstrategie opstellen en besturen"/>
              <xsd:enumeration value="E.3.1.2. Medewerkersplannen opstellen en besturen"/>
              <xsd:enumeration value="E.3.1.3. Organisatie inrichten en optimaliseren"/>
              <xsd:enumeration value="E.3.2.1. Medewerkers werven en selecteren"/>
              <xsd:enumeration value="E.3.2.2. Medewerkers aannemen"/>
              <xsd:enumeration value="E.3.2.3. Medewerkers laten uittreden"/>
              <xsd:enumeration value="E.3.3.1. Medewerkerrelatie onderhouden"/>
              <xsd:enumeration value="E.3.3.2. Medewerkers (her)plaatsen"/>
              <xsd:enumeration value="E.3.3.3. Medewerkers belonen"/>
              <xsd:enumeration value="E.3.3.4. Medewerkersverzuim begeleiden"/>
              <xsd:enumeration value="E.3.3.5. Medewerkerstijd verantwoorden"/>
              <xsd:enumeration value="E.3.4.1. Medewerkersprestatie evalueren"/>
              <xsd:enumeration value="E.3.4.2. Medewerkers opleiden en certificeren"/>
              <xsd:enumeration value="E.3.4.3. Medewerkers duurzaam inzetbaar houden"/>
              <xsd:enumeration value="E.4.1.1. Digitale productstrategie ontwikkelen en besturen"/>
              <xsd:enumeration value="E.4.1.2. Digitale productenportfolio beheren"/>
              <xsd:enumeration value="E.4.2.1. Digitale producten creëren, aanpassen en verwijderen"/>
              <xsd:enumeration value="E.4.2.2. Digitale producten testen"/>
              <xsd:enumeration value="E.4.3.1. Digitale producten uitrollen en opleveren"/>
              <xsd:enumeration value="E.4.3.2. Digitale producten beschikbaar stellen"/>
              <xsd:enumeration value="E.4.4.1. Gebruik digitale producten ondersteunen"/>
              <xsd:enumeration value="E.4.4.2. Werking digitale producten zeker stellen"/>
              <xsd:enumeration value="E.5.1.1. Goederen- en dienstenstrategie opstellen"/>
              <xsd:enumeration value="E.5.1.2. Goederen en diensten plannen en besturen"/>
              <xsd:enumeration value="E.5.2.1. Inkoopleveranciersrelatie onderhouden"/>
              <xsd:enumeration value="E.5.2.2. Goederen en diensten contracteren en/of bestellen"/>
              <xsd:enumeration value="E.5.2.3. Naleving van contracten bewaken"/>
              <xsd:enumeration value="E.6.1.1. Gebouwenstrategie en -plannen  opstellen en besturen"/>
              <xsd:enumeration value="E.6.1.2. Gebouwen verkrijgen, verbouwen en afstoten"/>
              <xsd:enumeration value="E.6.1.3. Gebouwen onderhouden"/>
              <xsd:enumeration value="E.6.2.1. Gebouwinstallaties beheren"/>
              <xsd:enumeration value="E.6.2.2. Gebouwen schoonhouden"/>
              <xsd:enumeration value="E.6.2.3. Ruimtes beschikbaar stellen"/>
              <xsd:enumeration value="E.6.2.4. Voedsel en drank beschikbaar stellen"/>
              <xsd:enumeration value="E.6.2.5. Veiligheid kantoorgebouwen borgen"/>
              <xsd:enumeration value="E.6.2.6. Goederenafhandeling verzorgen"/>
              <xsd:enumeration value="E.7.1.1. Financiële strategie opstellen"/>
              <xsd:enumeration value="E.7.1.2. Financiën plannen"/>
              <xsd:enumeration value="E.7.1.3. Financiële informatie verstrekken en adviseren"/>
              <xsd:enumeration value="E.7.1.4. Financiële verantwoording afleggen"/>
              <xsd:enumeration value="E.7.2.1. Vermogen verkrijgen"/>
              <xsd:enumeration value="E.7.2.2. Activa waarderen"/>
              <xsd:enumeration value="E.7.2.3. Liquide middelen beheren"/>
              <xsd:enumeration value="E.7.2.4. Betalingen verrichten"/>
              <xsd:enumeration value="E.7.3.1. Transacties financieel verwerken"/>
              <xsd:enumeration value="E.7.3.2. Financiële standen beheren"/>
              <xsd:enumeration value="E.7.3.3. Financiële beheermaatregelen uitvoeren"/>
            </xsd:restriction>
          </xsd:simpleType>
        </xsd:union>
      </xsd:simpleType>
    </xsd:element>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OCR" ma:index="23" nillable="true" ma:displayName="Extracted Text" ma:internalName="MediaServiceOCR" ma:readOnly="true">
      <xsd:simpleType>
        <xsd:restriction base="dms:Note">
          <xsd:maxLength value="255"/>
        </xsd:restriction>
      </xsd:simpleType>
    </xsd:element>
    <xsd:element name="MediaServiceLocation" ma:index="24"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5bd485c-512e-407d-a6ea-42f029331c51"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d70a3572-b538-4182-b227-6bd2c80834bc}" ma:internalName="TaxCatchAll" ma:showField="CatchAllData" ma:web="6c28fbf7-449a-4c1f-9092-60b3e3174f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b5bd485c-512e-407d-a6ea-42f029331c51" xsi:nil="true"/>
    <lcf76f155ced4ddcb4097134ff3c332f xmlns="7ba6c661-1581-4e90-aae1-579d88af210f">
      <Terms xmlns="http://schemas.microsoft.com/office/infopath/2007/PartnerControls"/>
    </lcf76f155ced4ddcb4097134ff3c332f>
    <NBility_x0020_referentie xmlns="7ba6c661-1581-4e90-aae1-579d88af210f" xsi:nil="true"/>
    <_dlc_DocId xmlns="6c28fbf7-449a-4c1f-9092-60b3e3174f0b">NIP-NETVERDER001-1458503692-45158</_dlc_DocId>
    <_dlc_DocIdUrl xmlns="6c28fbf7-449a-4c1f-9092-60b3e3174f0b">
      <Url>https://stedingroep.sharepoint.com/sites/nip-netverder001/_layouts/15/DocIdRedir.aspx?ID=NIP-NETVERDER001-1458503692-45158</Url>
      <Description>NIP-NETVERDER001-1458503692-45158</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F0ACF1D-EBB4-4709-ACC9-72EC3C60174E}">
  <ds:schemaRefs>
    <ds:schemaRef ds:uri="http://schemas.microsoft.com/sharepoint/events"/>
  </ds:schemaRefs>
</ds:datastoreItem>
</file>

<file path=customXml/itemProps2.xml><?xml version="1.0" encoding="utf-8"?>
<ds:datastoreItem xmlns:ds="http://schemas.openxmlformats.org/officeDocument/2006/customXml" ds:itemID="{9761F51A-BCB1-48FE-BC98-ECC0B803D8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c28fbf7-449a-4c1f-9092-60b3e3174f0b"/>
    <ds:schemaRef ds:uri="7ba6c661-1581-4e90-aae1-579d88af210f"/>
    <ds:schemaRef ds:uri="b5bd485c-512e-407d-a6ea-42f029331c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F172E35-A67C-4658-8B15-ECFE9C8B67B5}">
  <ds:schemaRefs>
    <ds:schemaRef ds:uri="http://schemas.microsoft.com/office/2006/metadata/properties"/>
    <ds:schemaRef ds:uri="http://schemas.microsoft.com/office/infopath/2007/PartnerControls"/>
    <ds:schemaRef ds:uri="http://www.w3.org/XML/1998/namespace"/>
    <ds:schemaRef ds:uri="http://schemas.openxmlformats.org/package/2006/metadata/core-properties"/>
    <ds:schemaRef ds:uri="http://purl.org/dc/elements/1.1/"/>
    <ds:schemaRef ds:uri="http://purl.org/dc/terms/"/>
    <ds:schemaRef ds:uri="b5bd485c-512e-407d-a6ea-42f029331c51"/>
    <ds:schemaRef ds:uri="http://schemas.microsoft.com/office/2006/documentManagement/types"/>
    <ds:schemaRef ds:uri="7ba6c661-1581-4e90-aae1-579d88af210f"/>
    <ds:schemaRef ds:uri="6c28fbf7-449a-4c1f-9092-60b3e3174f0b"/>
    <ds:schemaRef ds:uri="http://purl.org/dc/dcmitype/"/>
  </ds:schemaRefs>
</ds:datastoreItem>
</file>

<file path=customXml/itemProps4.xml><?xml version="1.0" encoding="utf-8"?>
<ds:datastoreItem xmlns:ds="http://schemas.openxmlformats.org/officeDocument/2006/customXml" ds:itemID="{1246F321-F699-4963-822E-387114E6BB3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3</vt:i4>
      </vt:variant>
      <vt:variant>
        <vt:lpstr>Benoemde bereiken</vt:lpstr>
      </vt:variant>
      <vt:variant>
        <vt:i4>1</vt:i4>
      </vt:variant>
    </vt:vector>
  </HeadingPairs>
  <TitlesOfParts>
    <vt:vector size="4" baseType="lpstr">
      <vt:lpstr>Tarieven grondgebonden</vt:lpstr>
      <vt:lpstr>Rekenblad</vt:lpstr>
      <vt:lpstr>Vergelijk (tarieven 2025)</vt:lpstr>
      <vt:lpstr>'Vergelijk (tarieven 2025)'!Afdrukbereik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Bakker, MFJ (Michiel)</dc:creator>
  <cp:keywords/>
  <dc:description/>
  <cp:lastModifiedBy>Bakker, MFJ (Michiel)</cp:lastModifiedBy>
  <cp:revision/>
  <dcterms:created xsi:type="dcterms:W3CDTF">2025-05-12T12:32:54Z</dcterms:created>
  <dcterms:modified xsi:type="dcterms:W3CDTF">2025-06-30T14:40:49Z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9999a2b-9a21-4e6e-bf76-863fcb82bc91_Enabled">
    <vt:lpwstr>true</vt:lpwstr>
  </property>
  <property fmtid="{D5CDD505-2E9C-101B-9397-08002B2CF9AE}" pid="3" name="MSIP_Label_89999a2b-9a21-4e6e-bf76-863fcb82bc91_SetDate">
    <vt:lpwstr>2025-05-13T15:01:13Z</vt:lpwstr>
  </property>
  <property fmtid="{D5CDD505-2E9C-101B-9397-08002B2CF9AE}" pid="4" name="MSIP_Label_89999a2b-9a21-4e6e-bf76-863fcb82bc91_Method">
    <vt:lpwstr>Standard</vt:lpwstr>
  </property>
  <property fmtid="{D5CDD505-2E9C-101B-9397-08002B2CF9AE}" pid="5" name="MSIP_Label_89999a2b-9a21-4e6e-bf76-863fcb82bc91_Name">
    <vt:lpwstr>Intern</vt:lpwstr>
  </property>
  <property fmtid="{D5CDD505-2E9C-101B-9397-08002B2CF9AE}" pid="6" name="MSIP_Label_89999a2b-9a21-4e6e-bf76-863fcb82bc91_SiteId">
    <vt:lpwstr>40ce6286-0e4a-4500-8bb1-bf46447c5f7f</vt:lpwstr>
  </property>
  <property fmtid="{D5CDD505-2E9C-101B-9397-08002B2CF9AE}" pid="7" name="MSIP_Label_89999a2b-9a21-4e6e-bf76-863fcb82bc91_ActionId">
    <vt:lpwstr>9c4bc4e1-4a89-40e3-9df2-61d8030f40fb</vt:lpwstr>
  </property>
  <property fmtid="{D5CDD505-2E9C-101B-9397-08002B2CF9AE}" pid="8" name="MSIP_Label_89999a2b-9a21-4e6e-bf76-863fcb82bc91_ContentBits">
    <vt:lpwstr>0</vt:lpwstr>
  </property>
  <property fmtid="{D5CDD505-2E9C-101B-9397-08002B2CF9AE}" pid="9" name="MSIP_Label_89999a2b-9a21-4e6e-bf76-863fcb82bc91_Tag">
    <vt:lpwstr>10, 3, 0, 1</vt:lpwstr>
  </property>
  <property fmtid="{D5CDD505-2E9C-101B-9397-08002B2CF9AE}" pid="10" name="ContentTypeId">
    <vt:lpwstr>0x01010059A1AF43D0C13A44887E1EC4598F8C96</vt:lpwstr>
  </property>
  <property fmtid="{D5CDD505-2E9C-101B-9397-08002B2CF9AE}" pid="11" name="_dlc_DocIdItemGuid">
    <vt:lpwstr>935033b1-f5c3-432e-850c-c709a9e47d14</vt:lpwstr>
  </property>
  <property fmtid="{D5CDD505-2E9C-101B-9397-08002B2CF9AE}" pid="12" name="MediaServiceImageTags">
    <vt:lpwstr/>
  </property>
</Properties>
</file>